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Area Profiling\Transport\Parking Operations Revenue\"/>
    </mc:Choice>
  </mc:AlternateContent>
  <workbookProtection workbookPassword="CE46" lockStructure="1"/>
  <bookViews>
    <workbookView xWindow="0" yWindow="0" windowWidth="20490" windowHeight="7755" firstSheet="5" activeTab="5"/>
  </bookViews>
  <sheets>
    <sheet name="unitaries counties" sheetId="1" state="veryHidden" r:id="rId1"/>
    <sheet name="districts unitaries" sheetId="2" state="veryHidden" r:id="rId2"/>
    <sheet name="Sheet3" sheetId="3" state="veryHidden" r:id="rId3"/>
    <sheet name="Sheet4" sheetId="4" state="veryHidden" r:id="rId4"/>
    <sheet name="Sheet5" sheetId="5" state="veryHidden" r:id="rId5"/>
    <sheet name="Sheet6" sheetId="6" r:id="rId6"/>
  </sheets>
  <calcPr calcId="152511"/>
</workbook>
</file>

<file path=xl/calcChain.xml><?xml version="1.0" encoding="utf-8"?>
<calcChain xmlns="http://schemas.openxmlformats.org/spreadsheetml/2006/main">
  <c r="F34" i="6" l="1"/>
  <c r="F31" i="6"/>
  <c r="F15" i="6"/>
  <c r="S4" i="1"/>
  <c r="H10" i="6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2" i="2"/>
  <c r="S2" i="2"/>
  <c r="D2" i="6" a="1"/>
  <c r="D2" i="6" s="1"/>
  <c r="D3" i="6" a="1"/>
  <c r="D3" i="6" s="1"/>
  <c r="D4" i="6" a="1"/>
  <c r="D4" i="6" s="1"/>
  <c r="D5" i="6" a="1"/>
  <c r="D5" i="6" s="1"/>
  <c r="D6" i="6" a="1"/>
  <c r="D6" i="6" s="1"/>
  <c r="D7" i="6" a="1"/>
  <c r="D7" i="6" s="1"/>
  <c r="D8" i="6" a="1"/>
  <c r="D8" i="6" s="1"/>
  <c r="D9" i="6" a="1"/>
  <c r="D9" i="6" s="1"/>
  <c r="D10" i="6" a="1"/>
  <c r="D10" i="6" s="1"/>
  <c r="D11" i="6" a="1"/>
  <c r="D11" i="6" s="1"/>
  <c r="D12" i="6" a="1"/>
  <c r="D12" i="6" s="1"/>
  <c r="D13" i="6" a="1"/>
  <c r="D13" i="6" s="1"/>
  <c r="D14" i="6" a="1"/>
  <c r="D14" i="6" s="1"/>
  <c r="D15" i="6" a="1"/>
  <c r="D15" i="6" s="1"/>
  <c r="D16" i="6" a="1"/>
  <c r="D16" i="6" s="1"/>
  <c r="D17" i="6" a="1"/>
  <c r="D17" i="6" s="1"/>
  <c r="D18" i="6" a="1"/>
  <c r="D18" i="6" s="1"/>
  <c r="D19" i="6" a="1"/>
  <c r="D19" i="6" s="1"/>
  <c r="D20" i="6" a="1"/>
  <c r="D20" i="6" s="1"/>
  <c r="D21" i="6" a="1"/>
  <c r="D21" i="6" s="1"/>
  <c r="D22" i="6" a="1"/>
  <c r="D22" i="6" s="1"/>
  <c r="D23" i="6" a="1"/>
  <c r="D23" i="6" s="1"/>
  <c r="D24" i="6" a="1"/>
  <c r="D24" i="6" s="1"/>
  <c r="D25" i="6" a="1"/>
  <c r="D25" i="6" s="1"/>
  <c r="D26" i="6" a="1"/>
  <c r="D26" i="6" s="1"/>
  <c r="D27" i="6" a="1"/>
  <c r="D27" i="6" s="1"/>
  <c r="D28" i="6" a="1"/>
  <c r="D28" i="6" s="1"/>
  <c r="D29" i="6" a="1"/>
  <c r="D29" i="6" s="1"/>
  <c r="D30" i="6" a="1"/>
  <c r="D30" i="6" s="1"/>
  <c r="D31" i="6" a="1"/>
  <c r="D31" i="6" s="1"/>
  <c r="D32" i="6" a="1"/>
  <c r="D32" i="6" s="1"/>
  <c r="D33" i="6" a="1"/>
  <c r="D33" i="6" s="1"/>
  <c r="D34" i="6" a="1"/>
  <c r="D34" i="6" s="1"/>
  <c r="D35" i="6" a="1"/>
  <c r="D35" i="6" s="1"/>
  <c r="D36" i="6" a="1"/>
  <c r="D36" i="6" s="1"/>
  <c r="D37" i="6" a="1"/>
  <c r="D37" i="6" s="1"/>
  <c r="D38" i="6" a="1"/>
  <c r="D38" i="6" s="1"/>
  <c r="D39" i="6" a="1"/>
  <c r="D39" i="6" s="1"/>
  <c r="D40" i="6" a="1"/>
  <c r="D40" i="6" s="1"/>
  <c r="D41" i="6" a="1"/>
  <c r="D41" i="6" s="1"/>
  <c r="D42" i="6" a="1"/>
  <c r="D42" i="6" s="1"/>
  <c r="D43" i="6" a="1"/>
  <c r="D43" i="6" s="1"/>
  <c r="D44" i="6" a="1"/>
  <c r="D44" i="6" s="1"/>
  <c r="D45" i="6" a="1"/>
  <c r="D45" i="6" s="1"/>
  <c r="D46" i="6" a="1"/>
  <c r="D46" i="6" s="1"/>
  <c r="D47" i="6" a="1"/>
  <c r="D47" i="6" s="1"/>
  <c r="D48" i="6" a="1"/>
  <c r="D48" i="6" s="1"/>
  <c r="D49" i="6" a="1"/>
  <c r="D49" i="6" s="1"/>
  <c r="D50" i="6" a="1"/>
  <c r="D50" i="6" s="1"/>
  <c r="D51" i="6" a="1"/>
  <c r="D51" i="6" s="1"/>
  <c r="D52" i="6" a="1"/>
  <c r="D52" i="6" s="1"/>
  <c r="D53" i="6" a="1"/>
  <c r="D53" i="6" s="1"/>
  <c r="D54" i="6" a="1"/>
  <c r="D54" i="6" s="1"/>
  <c r="D55" i="6" a="1"/>
  <c r="D55" i="6" s="1"/>
  <c r="D56" i="6" a="1"/>
  <c r="D56" i="6" s="1"/>
  <c r="D57" i="6" a="1"/>
  <c r="D57" i="6" s="1"/>
  <c r="D58" i="6" a="1"/>
  <c r="D58" i="6" s="1"/>
  <c r="D59" i="6" a="1"/>
  <c r="D59" i="6" s="1"/>
  <c r="D60" i="6" a="1"/>
  <c r="D60" i="6" s="1"/>
  <c r="D61" i="6" a="1"/>
  <c r="D61" i="6" s="1"/>
  <c r="D62" i="6" a="1"/>
  <c r="D62" i="6" s="1"/>
  <c r="D63" i="6" a="1"/>
  <c r="D63" i="6" s="1"/>
  <c r="D64" i="6" a="1"/>
  <c r="D64" i="6" s="1"/>
  <c r="D65" i="6" a="1"/>
  <c r="D65" i="6" s="1"/>
  <c r="D66" i="6" a="1"/>
  <c r="D66" i="6" s="1"/>
  <c r="D67" i="6" a="1"/>
  <c r="D67" i="6" s="1"/>
  <c r="D68" i="6" a="1"/>
  <c r="D68" i="6" s="1"/>
  <c r="D69" i="6" a="1"/>
  <c r="D69" i="6" s="1"/>
  <c r="D70" i="6" a="1"/>
  <c r="D70" i="6" s="1"/>
  <c r="D71" i="6" a="1"/>
  <c r="D71" i="6" s="1"/>
  <c r="D72" i="6" a="1"/>
  <c r="D72" i="6" s="1"/>
  <c r="D73" i="6" a="1"/>
  <c r="D73" i="6" s="1"/>
  <c r="D74" i="6" a="1"/>
  <c r="D74" i="6" s="1"/>
  <c r="D75" i="6" a="1"/>
  <c r="D75" i="6" s="1"/>
  <c r="D76" i="6" a="1"/>
  <c r="D76" i="6" s="1"/>
  <c r="D77" i="6" a="1"/>
  <c r="D77" i="6" s="1"/>
  <c r="D78" i="6" a="1"/>
  <c r="D78" i="6" s="1"/>
  <c r="D79" i="6" a="1"/>
  <c r="D79" i="6" s="1"/>
  <c r="D80" i="6" a="1"/>
  <c r="D80" i="6" s="1"/>
  <c r="D81" i="6" a="1"/>
  <c r="D81" i="6" s="1"/>
  <c r="D82" i="6" a="1"/>
  <c r="D82" i="6" s="1"/>
  <c r="D83" i="6" a="1"/>
  <c r="D83" i="6" s="1"/>
  <c r="D84" i="6" a="1"/>
  <c r="D84" i="6" s="1"/>
  <c r="D85" i="6" a="1"/>
  <c r="D85" i="6" s="1"/>
  <c r="D86" i="6" a="1"/>
  <c r="D86" i="6" s="1"/>
  <c r="D87" i="6" a="1"/>
  <c r="D87" i="6" s="1"/>
  <c r="D88" i="6" a="1"/>
  <c r="D88" i="6" s="1"/>
  <c r="D89" i="6" a="1"/>
  <c r="D89" i="6" s="1"/>
  <c r="D90" i="6" a="1"/>
  <c r="D90" i="6" s="1"/>
  <c r="D91" i="6" a="1"/>
  <c r="D91" i="6" s="1"/>
  <c r="D92" i="6" a="1"/>
  <c r="D92" i="6" s="1"/>
  <c r="D93" i="6" a="1"/>
  <c r="D93" i="6" s="1"/>
  <c r="D94" i="6" a="1"/>
  <c r="D94" i="6" s="1"/>
  <c r="D95" i="6" a="1"/>
  <c r="D95" i="6" s="1"/>
  <c r="D96" i="6" a="1"/>
  <c r="D96" i="6" s="1"/>
  <c r="D97" i="6" a="1"/>
  <c r="D97" i="6" s="1"/>
  <c r="D98" i="6" a="1"/>
  <c r="D98" i="6" s="1"/>
  <c r="D99" i="6" a="1"/>
  <c r="D99" i="6" s="1"/>
  <c r="D100" i="6" a="1"/>
  <c r="D100" i="6" s="1"/>
  <c r="D101" i="6" a="1"/>
  <c r="D101" i="6" s="1"/>
  <c r="D102" i="6" a="1"/>
  <c r="D102" i="6" s="1"/>
  <c r="D103" i="6" a="1"/>
  <c r="D103" i="6" s="1"/>
  <c r="D104" i="6" a="1"/>
  <c r="D104" i="6" s="1"/>
  <c r="D105" i="6" a="1"/>
  <c r="D105" i="6" s="1"/>
  <c r="D106" i="6" a="1"/>
  <c r="D106" i="6" s="1"/>
  <c r="D107" i="6" a="1"/>
  <c r="D107" i="6" s="1"/>
  <c r="D108" i="6" a="1"/>
  <c r="D108" i="6" s="1"/>
  <c r="D1" i="6" a="1"/>
  <c r="D1" i="6" s="1"/>
  <c r="Z38" i="2" l="1" a="1"/>
  <c r="Z38" i="2" s="1"/>
  <c r="Z43" i="2" a="1"/>
  <c r="Z43" i="2" s="1"/>
  <c r="Z48" i="2" a="1"/>
  <c r="Z48" i="2" s="1"/>
  <c r="Z44" i="2" a="1"/>
  <c r="Z44" i="2" s="1"/>
  <c r="Z40" i="2" a="1"/>
  <c r="Z40" i="2" s="1"/>
  <c r="Z36" i="2" a="1"/>
  <c r="Z36" i="2" s="1"/>
  <c r="Z47" i="2" a="1"/>
  <c r="Z47" i="2" s="1"/>
  <c r="Z39" i="2" a="1"/>
  <c r="Z39" i="2" s="1"/>
  <c r="Z52" i="2" a="1"/>
  <c r="Z52" i="2" s="1"/>
  <c r="Z49" i="2" a="1"/>
  <c r="Z49" i="2" s="1"/>
  <c r="Z45" i="2" a="1"/>
  <c r="Z45" i="2" s="1"/>
  <c r="Z41" i="2" a="1"/>
  <c r="Z41" i="2" s="1"/>
  <c r="Z37" i="2" a="1"/>
  <c r="Z37" i="2" s="1"/>
  <c r="Z51" i="2" a="1"/>
  <c r="Z51" i="2" s="1"/>
  <c r="Z6" i="2" a="1"/>
  <c r="Z6" i="2" s="1"/>
  <c r="Z50" i="2" a="1"/>
  <c r="Z50" i="2" s="1"/>
  <c r="Z46" i="2" a="1"/>
  <c r="Z46" i="2" s="1"/>
  <c r="Z42" i="2" a="1"/>
  <c r="Z42" i="2" s="1"/>
  <c r="Z35" i="2" a="1"/>
  <c r="Z35" i="2" s="1"/>
  <c r="Z31" i="2" a="1"/>
  <c r="Z31" i="2" s="1"/>
  <c r="Z27" i="2" a="1"/>
  <c r="Z27" i="2" s="1"/>
  <c r="Z23" i="2" a="1"/>
  <c r="Z23" i="2" s="1"/>
  <c r="Z19" i="2" a="1"/>
  <c r="Z19" i="2" s="1"/>
  <c r="Z15" i="2" a="1"/>
  <c r="Z15" i="2" s="1"/>
  <c r="Z11" i="2" a="1"/>
  <c r="Z11" i="2" s="1"/>
  <c r="Z7" i="2" a="1"/>
  <c r="Z7" i="2" s="1"/>
  <c r="Z32" i="2" a="1"/>
  <c r="Z32" i="2" s="1"/>
  <c r="Z28" i="2" a="1"/>
  <c r="Z28" i="2" s="1"/>
  <c r="Z24" i="2" a="1"/>
  <c r="Z24" i="2" s="1"/>
  <c r="Z20" i="2" a="1"/>
  <c r="Z20" i="2" s="1"/>
  <c r="Z16" i="2" a="1"/>
  <c r="Z16" i="2" s="1"/>
  <c r="Z12" i="2" a="1"/>
  <c r="Z12" i="2" s="1"/>
  <c r="F27" i="6" s="1"/>
  <c r="Z8" i="2" a="1"/>
  <c r="Z8" i="2" s="1"/>
  <c r="Z33" i="2" a="1"/>
  <c r="Z33" i="2" s="1"/>
  <c r="Z29" i="2" a="1"/>
  <c r="Z29" i="2" s="1"/>
  <c r="Z25" i="2" a="1"/>
  <c r="Z25" i="2" s="1"/>
  <c r="Z21" i="2" a="1"/>
  <c r="Z21" i="2" s="1"/>
  <c r="Z17" i="2" a="1"/>
  <c r="Z17" i="2" s="1"/>
  <c r="Z13" i="2" a="1"/>
  <c r="Z13" i="2" s="1"/>
  <c r="Z9" i="2" a="1"/>
  <c r="Z9" i="2" s="1"/>
  <c r="Z34" i="2" a="1"/>
  <c r="Z34" i="2" s="1"/>
  <c r="Z30" i="2" a="1"/>
  <c r="Z30" i="2" s="1"/>
  <c r="Z26" i="2" a="1"/>
  <c r="Z26" i="2" s="1"/>
  <c r="Z22" i="2" a="1"/>
  <c r="Z22" i="2" s="1"/>
  <c r="Z18" i="2" a="1"/>
  <c r="Z18" i="2" s="1"/>
  <c r="Z14" i="2" a="1"/>
  <c r="Z14" i="2" s="1"/>
  <c r="Z10" i="2" a="1"/>
  <c r="Z10" i="2" s="1"/>
  <c r="S327" i="2"/>
  <c r="S3" i="2"/>
  <c r="Z2" i="2" s="1" a="1"/>
  <c r="Z2" i="2" s="1"/>
  <c r="S4" i="2"/>
  <c r="S5" i="2"/>
  <c r="S6" i="2"/>
  <c r="S7" i="2"/>
  <c r="S8" i="2"/>
  <c r="S9" i="2"/>
  <c r="S10" i="2"/>
  <c r="S11" i="2"/>
  <c r="S12" i="2"/>
  <c r="S13" i="2"/>
  <c r="Z3" i="2" s="1" a="1"/>
  <c r="Z3" i="2" s="1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Z4" i="2" s="1" a="1"/>
  <c r="Z4" i="2" s="1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Z5" i="2" s="1" a="1"/>
  <c r="Z5" i="2" s="1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F28" i="6" l="1"/>
  <c r="O28" i="6" s="1"/>
  <c r="AD13" i="2"/>
  <c r="J28" i="6" s="1"/>
  <c r="AC13" i="2"/>
  <c r="I28" i="6" s="1"/>
  <c r="AB13" i="2"/>
  <c r="H28" i="6" s="1"/>
  <c r="AA13" i="2"/>
  <c r="G28" i="6" s="1"/>
  <c r="F29" i="6"/>
  <c r="N29" i="6" s="1"/>
  <c r="AD14" i="2"/>
  <c r="J29" i="6" s="1"/>
  <c r="AC14" i="2"/>
  <c r="I29" i="6" s="1"/>
  <c r="AB14" i="2"/>
  <c r="H29" i="6" s="1"/>
  <c r="AA14" i="2"/>
  <c r="G29" i="6" s="1"/>
  <c r="M29" i="6"/>
  <c r="P29" i="6"/>
  <c r="O29" i="6"/>
  <c r="M27" i="6"/>
  <c r="N27" i="6"/>
  <c r="O27" i="6"/>
  <c r="P27" i="6"/>
  <c r="F25" i="6"/>
  <c r="AD10" i="2"/>
  <c r="J25" i="6" s="1"/>
  <c r="AC10" i="2"/>
  <c r="I25" i="6" s="1"/>
  <c r="AB10" i="2"/>
  <c r="H25" i="6" s="1"/>
  <c r="AA10" i="2"/>
  <c r="G25" i="6" s="1"/>
  <c r="F26" i="6"/>
  <c r="M26" i="6" s="1"/>
  <c r="AD11" i="2"/>
  <c r="J26" i="6" s="1"/>
  <c r="AC11" i="2"/>
  <c r="I26" i="6" s="1"/>
  <c r="AB11" i="2"/>
  <c r="H26" i="6" s="1"/>
  <c r="AA11" i="2"/>
  <c r="G26" i="6" s="1"/>
  <c r="AD12" i="2"/>
  <c r="J27" i="6" s="1"/>
  <c r="AC12" i="2"/>
  <c r="I27" i="6" s="1"/>
  <c r="AB12" i="2"/>
  <c r="H27" i="6" s="1"/>
  <c r="AA12" i="2"/>
  <c r="G27" i="6" s="1"/>
  <c r="F18" i="6"/>
  <c r="F17" i="6"/>
  <c r="F24" i="6"/>
  <c r="P24" i="6" s="1"/>
  <c r="AD9" i="2"/>
  <c r="J24" i="6" s="1"/>
  <c r="AC9" i="2"/>
  <c r="I24" i="6" s="1"/>
  <c r="AB9" i="2"/>
  <c r="H24" i="6" s="1"/>
  <c r="AA9" i="2"/>
  <c r="G24" i="6" s="1"/>
  <c r="F23" i="6"/>
  <c r="N23" i="6" s="1"/>
  <c r="AD8" i="2"/>
  <c r="J23" i="6" s="1"/>
  <c r="AC8" i="2"/>
  <c r="I23" i="6" s="1"/>
  <c r="AB8" i="2"/>
  <c r="H23" i="6" s="1"/>
  <c r="AA8" i="2"/>
  <c r="G23" i="6" s="1"/>
  <c r="F21" i="6"/>
  <c r="F20" i="6"/>
  <c r="F19" i="6"/>
  <c r="F22" i="6"/>
  <c r="O25" i="6"/>
  <c r="N25" i="6"/>
  <c r="M25" i="6"/>
  <c r="P25" i="6"/>
  <c r="M23" i="6" l="1"/>
  <c r="P26" i="6"/>
  <c r="P23" i="6"/>
  <c r="O23" i="6"/>
  <c r="N28" i="6"/>
  <c r="M24" i="6"/>
  <c r="P28" i="6"/>
  <c r="M28" i="6"/>
  <c r="O24" i="6"/>
  <c r="N24" i="6"/>
  <c r="O26" i="6"/>
  <c r="N26" i="6"/>
  <c r="Q3" i="1"/>
  <c r="Q4" i="1"/>
  <c r="W4" i="1" s="1"/>
  <c r="N5" i="1"/>
  <c r="O5" i="1"/>
  <c r="P5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N36" i="1"/>
  <c r="O36" i="1"/>
  <c r="P36" i="1"/>
  <c r="Q36" i="1"/>
  <c r="Q2" i="1"/>
  <c r="P2" i="1"/>
  <c r="O2" i="1"/>
  <c r="N2" i="1"/>
  <c r="Q3" i="2"/>
  <c r="Q4" i="2"/>
  <c r="Q5" i="2"/>
  <c r="Q6" i="2"/>
  <c r="Q7" i="2"/>
  <c r="Q8" i="2"/>
  <c r="Q9" i="2"/>
  <c r="Q10" i="2"/>
  <c r="Q11" i="2"/>
  <c r="W11" i="2" s="1"/>
  <c r="Q12" i="2"/>
  <c r="W12" i="2" s="1"/>
  <c r="Q13" i="2"/>
  <c r="Q14" i="2"/>
  <c r="Q15" i="2"/>
  <c r="Q16" i="2"/>
  <c r="Q17" i="2"/>
  <c r="W17" i="2" s="1"/>
  <c r="Q18" i="2"/>
  <c r="W18" i="2" s="1"/>
  <c r="Q19" i="2"/>
  <c r="W19" i="2" s="1"/>
  <c r="Q20" i="2"/>
  <c r="W20" i="2" s="1"/>
  <c r="Q21" i="2"/>
  <c r="Q22" i="2"/>
  <c r="W22" i="2" s="1"/>
  <c r="Q23" i="2"/>
  <c r="W23" i="2" s="1"/>
  <c r="Q24" i="2"/>
  <c r="Q25" i="2"/>
  <c r="W25" i="2" s="1"/>
  <c r="Q26" i="2"/>
  <c r="Q27" i="2"/>
  <c r="W27" i="2" s="1"/>
  <c r="Q28" i="2"/>
  <c r="W28" i="2" s="1"/>
  <c r="Q29" i="2"/>
  <c r="W29" i="2" s="1"/>
  <c r="Q30" i="2"/>
  <c r="Q31" i="2"/>
  <c r="Q32" i="2"/>
  <c r="W32" i="2" s="1"/>
  <c r="Q33" i="2"/>
  <c r="Q34" i="2"/>
  <c r="W34" i="2" s="1"/>
  <c r="Q35" i="2"/>
  <c r="W35" i="2" s="1"/>
  <c r="Q36" i="2"/>
  <c r="Q37" i="2"/>
  <c r="W37" i="2" s="1"/>
  <c r="Q38" i="2"/>
  <c r="Q39" i="2"/>
  <c r="Q40" i="2"/>
  <c r="Q41" i="2"/>
  <c r="Q42" i="2"/>
  <c r="W42" i="2" s="1"/>
  <c r="Q43" i="2"/>
  <c r="W43" i="2" s="1"/>
  <c r="Q44" i="2"/>
  <c r="Q45" i="2"/>
  <c r="W45" i="2" s="1"/>
  <c r="Q46" i="2"/>
  <c r="Q47" i="2"/>
  <c r="Q48" i="2"/>
  <c r="Q49" i="2"/>
  <c r="Q50" i="2"/>
  <c r="W50" i="2" s="1"/>
  <c r="Q51" i="2"/>
  <c r="Q52" i="2"/>
  <c r="Q53" i="2"/>
  <c r="Q54" i="2"/>
  <c r="Q55" i="2"/>
  <c r="W55" i="2" s="1"/>
  <c r="Q56" i="2"/>
  <c r="W56" i="2" s="1"/>
  <c r="Q57" i="2"/>
  <c r="Q58" i="2"/>
  <c r="Q59" i="2"/>
  <c r="Q60" i="2"/>
  <c r="Q61" i="2"/>
  <c r="Q62" i="2"/>
  <c r="W62" i="2" s="1"/>
  <c r="Q63" i="2"/>
  <c r="Q64" i="2"/>
  <c r="Q65" i="2"/>
  <c r="Q66" i="2"/>
  <c r="W66" i="2" s="1"/>
  <c r="Q67" i="2"/>
  <c r="Q68" i="2"/>
  <c r="W68" i="2" s="1"/>
  <c r="Q69" i="2"/>
  <c r="Q70" i="2"/>
  <c r="Q71" i="2"/>
  <c r="W71" i="2" s="1"/>
  <c r="Q72" i="2"/>
  <c r="Q73" i="2"/>
  <c r="W73" i="2" s="1"/>
  <c r="Q74" i="2"/>
  <c r="Q75" i="2"/>
  <c r="Q76" i="2"/>
  <c r="W76" i="2" s="1"/>
  <c r="Q77" i="2"/>
  <c r="Q78" i="2"/>
  <c r="W78" i="2" s="1"/>
  <c r="Q79" i="2"/>
  <c r="Q80" i="2"/>
  <c r="W80" i="2" s="1"/>
  <c r="Q81" i="2"/>
  <c r="W81" i="2" s="1"/>
  <c r="Q82" i="2"/>
  <c r="W82" i="2" s="1"/>
  <c r="Q83" i="2"/>
  <c r="Q84" i="2"/>
  <c r="Q85" i="2"/>
  <c r="Q86" i="2"/>
  <c r="Q87" i="2"/>
  <c r="Q88" i="2"/>
  <c r="Q89" i="2"/>
  <c r="Q90" i="2"/>
  <c r="W90" i="2" s="1"/>
  <c r="Q91" i="2"/>
  <c r="Q92" i="2"/>
  <c r="Q93" i="2"/>
  <c r="Q94" i="2"/>
  <c r="Q95" i="2"/>
  <c r="Q96" i="2"/>
  <c r="W96" i="2" s="1"/>
  <c r="Q97" i="2"/>
  <c r="Q98" i="2"/>
  <c r="Q99" i="2"/>
  <c r="Q100" i="2"/>
  <c r="Q101" i="2"/>
  <c r="Q102" i="2"/>
  <c r="Q103" i="2"/>
  <c r="Q104" i="2"/>
  <c r="Q105" i="2"/>
  <c r="Q106" i="2"/>
  <c r="W106" i="2" s="1"/>
  <c r="Q107" i="2"/>
  <c r="Q108" i="2"/>
  <c r="Q109" i="2"/>
  <c r="Q110" i="2"/>
  <c r="Q111" i="2"/>
  <c r="Q112" i="2"/>
  <c r="W112" i="2" s="1"/>
  <c r="Q113" i="2"/>
  <c r="Q114" i="2"/>
  <c r="W114" i="2" s="1"/>
  <c r="Q115" i="2"/>
  <c r="W115" i="2" s="1"/>
  <c r="Q116" i="2"/>
  <c r="Q117" i="2"/>
  <c r="W117" i="2" s="1"/>
  <c r="Q118" i="2"/>
  <c r="Q119" i="2"/>
  <c r="W119" i="2" s="1"/>
  <c r="Q120" i="2"/>
  <c r="Q121" i="2"/>
  <c r="Q122" i="2"/>
  <c r="W122" i="2" s="1"/>
  <c r="Q123" i="2"/>
  <c r="Q124" i="2"/>
  <c r="W124" i="2" s="1"/>
  <c r="Q125" i="2"/>
  <c r="Q126" i="2"/>
  <c r="Q127" i="2"/>
  <c r="W127" i="2" s="1"/>
  <c r="Q128" i="2"/>
  <c r="W128" i="2" s="1"/>
  <c r="Q129" i="2"/>
  <c r="Q130" i="2"/>
  <c r="Q131" i="2"/>
  <c r="W131" i="2" s="1"/>
  <c r="Q132" i="2"/>
  <c r="Q133" i="2"/>
  <c r="Q134" i="2"/>
  <c r="W134" i="2" s="1"/>
  <c r="Q135" i="2"/>
  <c r="Q136" i="2"/>
  <c r="Q137" i="2"/>
  <c r="Q138" i="2"/>
  <c r="W138" i="2" s="1"/>
  <c r="Q139" i="2"/>
  <c r="W139" i="2" s="1"/>
  <c r="Q140" i="2"/>
  <c r="W140" i="2" s="1"/>
  <c r="Q141" i="2"/>
  <c r="W141" i="2" s="1"/>
  <c r="Q142" i="2"/>
  <c r="Q143" i="2"/>
  <c r="Q144" i="2"/>
  <c r="W144" i="2" s="1"/>
  <c r="Q145" i="2"/>
  <c r="W145" i="2" s="1"/>
  <c r="Q146" i="2"/>
  <c r="W146" i="2" s="1"/>
  <c r="Q147" i="2"/>
  <c r="W147" i="2" s="1"/>
  <c r="Q148" i="2"/>
  <c r="W148" i="2" s="1"/>
  <c r="Q149" i="2"/>
  <c r="Q150" i="2"/>
  <c r="W150" i="2" s="1"/>
  <c r="Q151" i="2"/>
  <c r="W151" i="2" s="1"/>
  <c r="Q152" i="2"/>
  <c r="Q153" i="2"/>
  <c r="W153" i="2" s="1"/>
  <c r="Q154" i="2"/>
  <c r="Q155" i="2"/>
  <c r="Q156" i="2"/>
  <c r="W156" i="2" s="1"/>
  <c r="Q157" i="2"/>
  <c r="W157" i="2" s="1"/>
  <c r="Q158" i="2"/>
  <c r="Q159" i="2"/>
  <c r="Q160" i="2"/>
  <c r="Q161" i="2"/>
  <c r="W161" i="2" s="1"/>
  <c r="Q162" i="2"/>
  <c r="Q163" i="2"/>
  <c r="W163" i="2" s="1"/>
  <c r="Q164" i="2"/>
  <c r="Q165" i="2"/>
  <c r="Q166" i="2"/>
  <c r="W166" i="2" s="1"/>
  <c r="Q167" i="2"/>
  <c r="Q168" i="2"/>
  <c r="Q169" i="2"/>
  <c r="Q170" i="2"/>
  <c r="W170" i="2" s="1"/>
  <c r="Q171" i="2"/>
  <c r="W171" i="2" s="1"/>
  <c r="Q172" i="2"/>
  <c r="Q173" i="2"/>
  <c r="Q174" i="2"/>
  <c r="Q175" i="2"/>
  <c r="W175" i="2" s="1"/>
  <c r="Q176" i="2"/>
  <c r="Q177" i="2"/>
  <c r="W177" i="2" s="1"/>
  <c r="Q178" i="2"/>
  <c r="Q179" i="2"/>
  <c r="Q180" i="2"/>
  <c r="Q181" i="2"/>
  <c r="W181" i="2" s="1"/>
  <c r="Q182" i="2"/>
  <c r="Q183" i="2"/>
  <c r="Q184" i="2"/>
  <c r="W184" i="2" s="1"/>
  <c r="Q185" i="2"/>
  <c r="Q186" i="2"/>
  <c r="W186" i="2" s="1"/>
  <c r="Q187" i="2"/>
  <c r="W187" i="2" s="1"/>
  <c r="Q188" i="2"/>
  <c r="Q189" i="2"/>
  <c r="Q190" i="2"/>
  <c r="Q191" i="2"/>
  <c r="W191" i="2" s="1"/>
  <c r="Q192" i="2"/>
  <c r="Q193" i="2"/>
  <c r="W193" i="2" s="1"/>
  <c r="Q194" i="2"/>
  <c r="Q195" i="2"/>
  <c r="Q196" i="2"/>
  <c r="W196" i="2" s="1"/>
  <c r="Q197" i="2"/>
  <c r="Q198" i="2"/>
  <c r="Q199" i="2"/>
  <c r="W199" i="2" s="1"/>
  <c r="Q200" i="2"/>
  <c r="W200" i="2" s="1"/>
  <c r="Q201" i="2"/>
  <c r="W201" i="2" s="1"/>
  <c r="Q202" i="2"/>
  <c r="W202" i="2" s="1"/>
  <c r="Q203" i="2"/>
  <c r="Q204" i="2"/>
  <c r="Q205" i="2"/>
  <c r="W205" i="2" s="1"/>
  <c r="Q206" i="2"/>
  <c r="W206" i="2" s="1"/>
  <c r="Q207" i="2"/>
  <c r="W207" i="2" s="1"/>
  <c r="Q208" i="2"/>
  <c r="Q209" i="2"/>
  <c r="Q210" i="2"/>
  <c r="Q211" i="2"/>
  <c r="W211" i="2" s="1"/>
  <c r="Q212" i="2"/>
  <c r="Q213" i="2"/>
  <c r="W213" i="2" s="1"/>
  <c r="Q214" i="2"/>
  <c r="Q215" i="2"/>
  <c r="Q216" i="2"/>
  <c r="Q217" i="2"/>
  <c r="W217" i="2" s="1"/>
  <c r="Q218" i="2"/>
  <c r="Q219" i="2"/>
  <c r="Q220" i="2"/>
  <c r="Q221" i="2"/>
  <c r="Q222" i="2"/>
  <c r="W222" i="2" s="1"/>
  <c r="Q223" i="2"/>
  <c r="Q224" i="2"/>
  <c r="W224" i="2" s="1"/>
  <c r="Q225" i="2"/>
  <c r="W225" i="2" s="1"/>
  <c r="Q226" i="2"/>
  <c r="Q227" i="2"/>
  <c r="Q228" i="2"/>
  <c r="W228" i="2" s="1"/>
  <c r="Q229" i="2"/>
  <c r="Q230" i="2"/>
  <c r="Q231" i="2"/>
  <c r="W231" i="2" s="1"/>
  <c r="Q232" i="2"/>
  <c r="Q233" i="2"/>
  <c r="W233" i="2" s="1"/>
  <c r="Q234" i="2"/>
  <c r="W234" i="2" s="1"/>
  <c r="Q235" i="2"/>
  <c r="W235" i="2" s="1"/>
  <c r="Q236" i="2"/>
  <c r="Q237" i="2"/>
  <c r="Q238" i="2"/>
  <c r="Q239" i="2"/>
  <c r="W239" i="2" s="1"/>
  <c r="Q240" i="2"/>
  <c r="Q241" i="2"/>
  <c r="Q242" i="2"/>
  <c r="Q243" i="2"/>
  <c r="AD7" i="2" s="1"/>
  <c r="J22" i="6" s="1"/>
  <c r="Q244" i="2"/>
  <c r="Q245" i="2"/>
  <c r="Q246" i="2"/>
  <c r="Q247" i="2"/>
  <c r="Q248" i="2"/>
  <c r="Q249" i="2"/>
  <c r="Q250" i="2"/>
  <c r="W250" i="2" s="1"/>
  <c r="Q251" i="2"/>
  <c r="W251" i="2" s="1"/>
  <c r="Q252" i="2"/>
  <c r="W252" i="2" s="1"/>
  <c r="Q253" i="2"/>
  <c r="W253" i="2" s="1"/>
  <c r="Q254" i="2"/>
  <c r="Q255" i="2"/>
  <c r="Q256" i="2"/>
  <c r="Q257" i="2"/>
  <c r="W257" i="2" s="1"/>
  <c r="Q258" i="2"/>
  <c r="Q259" i="2"/>
  <c r="Q260" i="2"/>
  <c r="Q261" i="2"/>
  <c r="W261" i="2" s="1"/>
  <c r="Q262" i="2"/>
  <c r="W262" i="2" s="1"/>
  <c r="Q263" i="2"/>
  <c r="W263" i="2" s="1"/>
  <c r="Q264" i="2"/>
  <c r="Q265" i="2"/>
  <c r="Q266" i="2"/>
  <c r="Q267" i="2"/>
  <c r="W267" i="2" s="1"/>
  <c r="Q268" i="2"/>
  <c r="Q269" i="2"/>
  <c r="W269" i="2" s="1"/>
  <c r="Q270" i="2"/>
  <c r="Q271" i="2"/>
  <c r="W271" i="2" s="1"/>
  <c r="Q272" i="2"/>
  <c r="W272" i="2" s="1"/>
  <c r="Q273" i="2"/>
  <c r="Q274" i="2"/>
  <c r="Q275" i="2"/>
  <c r="Q276" i="2"/>
  <c r="Q277" i="2"/>
  <c r="W277" i="2" s="1"/>
  <c r="Q278" i="2"/>
  <c r="Q279" i="2"/>
  <c r="Q280" i="2"/>
  <c r="Q281" i="2"/>
  <c r="Q282" i="2"/>
  <c r="Q283" i="2"/>
  <c r="W283" i="2" s="1"/>
  <c r="Q284" i="2"/>
  <c r="Q285" i="2"/>
  <c r="W285" i="2" s="1"/>
  <c r="Q286" i="2"/>
  <c r="Q287" i="2"/>
  <c r="W287" i="2" s="1"/>
  <c r="Q288" i="2"/>
  <c r="W288" i="2" s="1"/>
  <c r="Q289" i="2"/>
  <c r="Q290" i="2"/>
  <c r="Q291" i="2"/>
  <c r="Q292" i="2"/>
  <c r="W292" i="2" s="1"/>
  <c r="Q293" i="2"/>
  <c r="W293" i="2" s="1"/>
  <c r="Q294" i="2"/>
  <c r="W294" i="2" s="1"/>
  <c r="Q295" i="2"/>
  <c r="W295" i="2" s="1"/>
  <c r="Q296" i="2"/>
  <c r="W296" i="2" s="1"/>
  <c r="Q297" i="2"/>
  <c r="Q298" i="2"/>
  <c r="Q299" i="2"/>
  <c r="Q300" i="2"/>
  <c r="Q301" i="2"/>
  <c r="Q302" i="2"/>
  <c r="Q303" i="2"/>
  <c r="Q304" i="2"/>
  <c r="W304" i="2" s="1"/>
  <c r="Q305" i="2"/>
  <c r="Q306" i="2"/>
  <c r="Q307" i="2"/>
  <c r="Q308" i="2"/>
  <c r="Q309" i="2"/>
  <c r="Q310" i="2"/>
  <c r="Q311" i="2"/>
  <c r="W311" i="2" s="1"/>
  <c r="Q312" i="2"/>
  <c r="Q313" i="2"/>
  <c r="W313" i="2" s="1"/>
  <c r="Q314" i="2"/>
  <c r="W314" i="2" s="1"/>
  <c r="Q315" i="2"/>
  <c r="Q316" i="2"/>
  <c r="W316" i="2" s="1"/>
  <c r="Q317" i="2"/>
  <c r="W317" i="2" s="1"/>
  <c r="Q318" i="2"/>
  <c r="Q319" i="2"/>
  <c r="W319" i="2" s="1"/>
  <c r="Q320" i="2"/>
  <c r="W320" i="2" s="1"/>
  <c r="Q321" i="2"/>
  <c r="Q322" i="2"/>
  <c r="Q323" i="2"/>
  <c r="Q324" i="2"/>
  <c r="Q325" i="2"/>
  <c r="Q326" i="2"/>
  <c r="Q327" i="2"/>
  <c r="W327" i="2" s="1"/>
  <c r="Q2" i="2"/>
  <c r="B9" i="2"/>
  <c r="N81" i="2" s="1"/>
  <c r="T81" i="2" s="1"/>
  <c r="C9" i="2"/>
  <c r="O81" i="2" s="1"/>
  <c r="U81" i="2" s="1"/>
  <c r="D9" i="2"/>
  <c r="P81" i="2" s="1"/>
  <c r="V81" i="2" s="1"/>
  <c r="B10" i="2"/>
  <c r="N124" i="2" s="1"/>
  <c r="T124" i="2" s="1"/>
  <c r="C10" i="2"/>
  <c r="O124" i="2" s="1"/>
  <c r="U124" i="2" s="1"/>
  <c r="D10" i="2"/>
  <c r="P124" i="2" s="1"/>
  <c r="V124" i="2" s="1"/>
  <c r="B11" i="2"/>
  <c r="N170" i="2" s="1"/>
  <c r="T170" i="2" s="1"/>
  <c r="C11" i="2"/>
  <c r="O170" i="2" s="1"/>
  <c r="U170" i="2" s="1"/>
  <c r="D11" i="2"/>
  <c r="P170" i="2" s="1"/>
  <c r="V170" i="2" s="1"/>
  <c r="B12" i="2"/>
  <c r="N191" i="2" s="1"/>
  <c r="T191" i="2" s="1"/>
  <c r="C12" i="2"/>
  <c r="O191" i="2" s="1"/>
  <c r="U191" i="2" s="1"/>
  <c r="D12" i="2"/>
  <c r="P191" i="2" s="1"/>
  <c r="V191" i="2" s="1"/>
  <c r="B13" i="2"/>
  <c r="N207" i="2" s="1"/>
  <c r="T207" i="2" s="1"/>
  <c r="C13" i="2"/>
  <c r="O207" i="2" s="1"/>
  <c r="U207" i="2" s="1"/>
  <c r="D13" i="2"/>
  <c r="P207" i="2" s="1"/>
  <c r="V207" i="2" s="1"/>
  <c r="B14" i="2"/>
  <c r="N262" i="2" s="1"/>
  <c r="T262" i="2" s="1"/>
  <c r="C14" i="2"/>
  <c r="O262" i="2" s="1"/>
  <c r="U262" i="2" s="1"/>
  <c r="D14" i="2"/>
  <c r="P262" i="2" s="1"/>
  <c r="V262" i="2" s="1"/>
  <c r="B15" i="2"/>
  <c r="N106" i="2" s="1"/>
  <c r="T106" i="2" s="1"/>
  <c r="C15" i="2"/>
  <c r="O106" i="2" s="1"/>
  <c r="U106" i="2" s="1"/>
  <c r="D15" i="2"/>
  <c r="P106" i="2" s="1"/>
  <c r="V106" i="2" s="1"/>
  <c r="B16" i="2"/>
  <c r="N175" i="2" s="1"/>
  <c r="T175" i="2" s="1"/>
  <c r="C16" i="2"/>
  <c r="O175" i="2" s="1"/>
  <c r="U175" i="2" s="1"/>
  <c r="D16" i="2"/>
  <c r="P175" i="2" s="1"/>
  <c r="V175" i="2" s="1"/>
  <c r="B17" i="2"/>
  <c r="N187" i="2" s="1"/>
  <c r="T187" i="2" s="1"/>
  <c r="C17" i="2"/>
  <c r="O187" i="2" s="1"/>
  <c r="U187" i="2" s="1"/>
  <c r="D17" i="2"/>
  <c r="P187" i="2" s="1"/>
  <c r="V187" i="2" s="1"/>
  <c r="B18" i="2"/>
  <c r="N250" i="2" s="1"/>
  <c r="T250" i="2" s="1"/>
  <c r="C18" i="2"/>
  <c r="O250" i="2" s="1"/>
  <c r="U250" i="2" s="1"/>
  <c r="D18" i="2"/>
  <c r="P250" i="2" s="1"/>
  <c r="V250" i="2" s="1"/>
  <c r="B19" i="2"/>
  <c r="N267" i="2" s="1"/>
  <c r="T267" i="2" s="1"/>
  <c r="C19" i="2"/>
  <c r="O267" i="2" s="1"/>
  <c r="U267" i="2" s="1"/>
  <c r="D19" i="2"/>
  <c r="P267" i="2" s="1"/>
  <c r="V267" i="2" s="1"/>
  <c r="B20" i="2"/>
  <c r="N22" i="2" s="1"/>
  <c r="T22" i="2" s="1"/>
  <c r="C20" i="2"/>
  <c r="O22" i="2" s="1"/>
  <c r="U22" i="2" s="1"/>
  <c r="D20" i="2"/>
  <c r="P22" i="2" s="1"/>
  <c r="V22" i="2" s="1"/>
  <c r="B21" i="2"/>
  <c r="N23" i="2" s="1"/>
  <c r="T23" i="2" s="1"/>
  <c r="C21" i="2"/>
  <c r="O23" i="2" s="1"/>
  <c r="U23" i="2" s="1"/>
  <c r="D21" i="2"/>
  <c r="P23" i="2" s="1"/>
  <c r="V23" i="2" s="1"/>
  <c r="B22" i="2"/>
  <c r="N55" i="2" s="1"/>
  <c r="T55" i="2" s="1"/>
  <c r="C22" i="2"/>
  <c r="O55" i="2" s="1"/>
  <c r="U55" i="2" s="1"/>
  <c r="D22" i="2"/>
  <c r="P55" i="2" s="1"/>
  <c r="V55" i="2" s="1"/>
  <c r="B23" i="2"/>
  <c r="N56" i="2" s="1"/>
  <c r="T56" i="2" s="1"/>
  <c r="C23" i="2"/>
  <c r="O56" i="2" s="1"/>
  <c r="U56" i="2" s="1"/>
  <c r="D23" i="2"/>
  <c r="P56" i="2" s="1"/>
  <c r="V56" i="2" s="1"/>
  <c r="B24" i="2"/>
  <c r="N115" i="2" s="1"/>
  <c r="T115" i="2" s="1"/>
  <c r="C24" i="2"/>
  <c r="O115" i="2" s="1"/>
  <c r="U115" i="2" s="1"/>
  <c r="D24" i="2"/>
  <c r="P115" i="2" s="1"/>
  <c r="V115" i="2" s="1"/>
  <c r="B25" i="2"/>
  <c r="N296" i="2" s="1"/>
  <c r="T296" i="2" s="1"/>
  <c r="C25" i="2"/>
  <c r="O296" i="2" s="1"/>
  <c r="U296" i="2" s="1"/>
  <c r="D25" i="2"/>
  <c r="P296" i="2" s="1"/>
  <c r="V296" i="2" s="1"/>
  <c r="B26" i="2"/>
  <c r="N3" i="2" s="1"/>
  <c r="C26" i="2"/>
  <c r="O3" i="2" s="1"/>
  <c r="D26" i="2"/>
  <c r="P3" i="2" s="1"/>
  <c r="B27" i="2"/>
  <c r="N13" i="2" s="1"/>
  <c r="C27" i="2"/>
  <c r="O13" i="2" s="1"/>
  <c r="D27" i="2"/>
  <c r="P13" i="2" s="1"/>
  <c r="B28" i="2"/>
  <c r="N48" i="2" s="1"/>
  <c r="C28" i="2"/>
  <c r="O48" i="2" s="1"/>
  <c r="D28" i="2"/>
  <c r="P48" i="2" s="1"/>
  <c r="B29" i="2"/>
  <c r="N64" i="2" s="1"/>
  <c r="C29" i="2"/>
  <c r="O64" i="2" s="1"/>
  <c r="D29" i="2"/>
  <c r="P64" i="2" s="1"/>
  <c r="B30" i="2"/>
  <c r="N94" i="2" s="1"/>
  <c r="C30" i="2"/>
  <c r="O94" i="2" s="1"/>
  <c r="D30" i="2"/>
  <c r="P94" i="2" s="1"/>
  <c r="B31" i="2"/>
  <c r="N243" i="2" s="1"/>
  <c r="AA7" i="2" s="1"/>
  <c r="G22" i="6" s="1"/>
  <c r="C31" i="2"/>
  <c r="O243" i="2" s="1"/>
  <c r="AB7" i="2" s="1"/>
  <c r="H22" i="6" s="1"/>
  <c r="D31" i="2"/>
  <c r="P243" i="2" s="1"/>
  <c r="AC7" i="2" s="1"/>
  <c r="I22" i="6" s="1"/>
  <c r="B32" i="2"/>
  <c r="N25" i="2" s="1"/>
  <c r="T25" i="2" s="1"/>
  <c r="C32" i="2"/>
  <c r="O25" i="2" s="1"/>
  <c r="U25" i="2" s="1"/>
  <c r="D32" i="2"/>
  <c r="P25" i="2" s="1"/>
  <c r="V25" i="2" s="1"/>
  <c r="B33" i="2"/>
  <c r="N42" i="2" s="1"/>
  <c r="T42" i="2" s="1"/>
  <c r="C33" i="2"/>
  <c r="O42" i="2" s="1"/>
  <c r="U42" i="2" s="1"/>
  <c r="D33" i="2"/>
  <c r="P42" i="2" s="1"/>
  <c r="V42" i="2" s="1"/>
  <c r="B34" i="2"/>
  <c r="N161" i="2" s="1"/>
  <c r="T161" i="2" s="1"/>
  <c r="C34" i="2"/>
  <c r="O161" i="2" s="1"/>
  <c r="U161" i="2" s="1"/>
  <c r="D34" i="2"/>
  <c r="P161" i="2" s="1"/>
  <c r="V161" i="2" s="1"/>
  <c r="B35" i="2"/>
  <c r="N196" i="2" s="1"/>
  <c r="T196" i="2" s="1"/>
  <c r="C35" i="2"/>
  <c r="O196" i="2" s="1"/>
  <c r="U196" i="2" s="1"/>
  <c r="D35" i="2"/>
  <c r="P196" i="2" s="1"/>
  <c r="V196" i="2" s="1"/>
  <c r="B36" i="2"/>
  <c r="N213" i="2" s="1"/>
  <c r="T213" i="2" s="1"/>
  <c r="C36" i="2"/>
  <c r="O213" i="2" s="1"/>
  <c r="U213" i="2" s="1"/>
  <c r="D36" i="2"/>
  <c r="P213" i="2" s="1"/>
  <c r="V213" i="2" s="1"/>
  <c r="B37" i="2"/>
  <c r="N224" i="2" s="1"/>
  <c r="T224" i="2" s="1"/>
  <c r="C37" i="2"/>
  <c r="O224" i="2" s="1"/>
  <c r="U224" i="2" s="1"/>
  <c r="D37" i="2"/>
  <c r="P224" i="2" s="1"/>
  <c r="V224" i="2" s="1"/>
  <c r="B38" i="2"/>
  <c r="N261" i="2" s="1"/>
  <c r="T261" i="2" s="1"/>
  <c r="C38" i="2"/>
  <c r="O261" i="2" s="1"/>
  <c r="U261" i="2" s="1"/>
  <c r="D38" i="2"/>
  <c r="P261" i="2" s="1"/>
  <c r="V261" i="2" s="1"/>
  <c r="B39" i="2"/>
  <c r="N272" i="2" s="1"/>
  <c r="T272" i="2" s="1"/>
  <c r="C39" i="2"/>
  <c r="O272" i="2" s="1"/>
  <c r="U272" i="2" s="1"/>
  <c r="D39" i="2"/>
  <c r="P272" i="2" s="1"/>
  <c r="V272" i="2" s="1"/>
  <c r="B40" i="2"/>
  <c r="N288" i="2" s="1"/>
  <c r="T288" i="2" s="1"/>
  <c r="C40" i="2"/>
  <c r="O288" i="2" s="1"/>
  <c r="U288" i="2" s="1"/>
  <c r="D40" i="2"/>
  <c r="P288" i="2" s="1"/>
  <c r="V288" i="2" s="1"/>
  <c r="B41" i="2"/>
  <c r="N313" i="2" s="1"/>
  <c r="T313" i="2" s="1"/>
  <c r="C41" i="2"/>
  <c r="O313" i="2" s="1"/>
  <c r="U313" i="2" s="1"/>
  <c r="D41" i="2"/>
  <c r="P313" i="2" s="1"/>
  <c r="V313" i="2" s="1"/>
  <c r="B42" i="2"/>
  <c r="N41" i="2" s="1"/>
  <c r="C42" i="2"/>
  <c r="O41" i="2" s="1"/>
  <c r="D42" i="2"/>
  <c r="P41" i="2" s="1"/>
  <c r="B43" i="2"/>
  <c r="N60" i="2" s="1"/>
  <c r="C43" i="2"/>
  <c r="O60" i="2" s="1"/>
  <c r="D43" i="2"/>
  <c r="P60" i="2" s="1"/>
  <c r="B44" i="2"/>
  <c r="N105" i="2" s="1"/>
  <c r="C44" i="2"/>
  <c r="O105" i="2" s="1"/>
  <c r="D44" i="2"/>
  <c r="P105" i="2" s="1"/>
  <c r="B45" i="2"/>
  <c r="N136" i="2" s="1"/>
  <c r="C45" i="2"/>
  <c r="O136" i="2" s="1"/>
  <c r="D45" i="2"/>
  <c r="P136" i="2" s="1"/>
  <c r="B46" i="2"/>
  <c r="N149" i="2" s="1"/>
  <c r="C46" i="2"/>
  <c r="O149" i="2" s="1"/>
  <c r="D46" i="2"/>
  <c r="P149" i="2" s="1"/>
  <c r="B47" i="2"/>
  <c r="N198" i="2" s="1"/>
  <c r="C47" i="2"/>
  <c r="O198" i="2" s="1"/>
  <c r="D47" i="2"/>
  <c r="P198" i="2" s="1"/>
  <c r="B48" i="2"/>
  <c r="N203" i="2" s="1"/>
  <c r="C48" i="2"/>
  <c r="O203" i="2" s="1"/>
  <c r="D48" i="2"/>
  <c r="P203" i="2" s="1"/>
  <c r="B49" i="2"/>
  <c r="N210" i="2" s="1"/>
  <c r="C49" i="2"/>
  <c r="O210" i="2" s="1"/>
  <c r="D49" i="2"/>
  <c r="P210" i="2" s="1"/>
  <c r="B50" i="2"/>
  <c r="N215" i="2" s="1"/>
  <c r="C50" i="2"/>
  <c r="O215" i="2" s="1"/>
  <c r="D50" i="2"/>
  <c r="P215" i="2" s="1"/>
  <c r="B51" i="2"/>
  <c r="N247" i="2" s="1"/>
  <c r="C51" i="2"/>
  <c r="O247" i="2" s="1"/>
  <c r="D51" i="2"/>
  <c r="P247" i="2" s="1"/>
  <c r="B52" i="2"/>
  <c r="N307" i="2" s="1"/>
  <c r="C52" i="2"/>
  <c r="O307" i="2" s="1"/>
  <c r="D52" i="2"/>
  <c r="P307" i="2" s="1"/>
  <c r="B53" i="2"/>
  <c r="N325" i="2" s="1"/>
  <c r="C53" i="2"/>
  <c r="O325" i="2" s="1"/>
  <c r="D53" i="2"/>
  <c r="P325" i="2" s="1"/>
  <c r="B54" i="2"/>
  <c r="N147" i="2" s="1"/>
  <c r="T147" i="2" s="1"/>
  <c r="C54" i="2"/>
  <c r="O147" i="2" s="1"/>
  <c r="U147" i="2" s="1"/>
  <c r="D54" i="2"/>
  <c r="P147" i="2" s="1"/>
  <c r="V147" i="2" s="1"/>
  <c r="B55" i="2"/>
  <c r="N156" i="2" s="1"/>
  <c r="T156" i="2" s="1"/>
  <c r="C55" i="2"/>
  <c r="O156" i="2" s="1"/>
  <c r="U156" i="2" s="1"/>
  <c r="D55" i="2"/>
  <c r="P156" i="2" s="1"/>
  <c r="V156" i="2" s="1"/>
  <c r="B56" i="2"/>
  <c r="N228" i="2" s="1"/>
  <c r="T228" i="2" s="1"/>
  <c r="C56" i="2"/>
  <c r="O228" i="2" s="1"/>
  <c r="U228" i="2" s="1"/>
  <c r="D56" i="2"/>
  <c r="P228" i="2" s="1"/>
  <c r="V228" i="2" s="1"/>
  <c r="B57" i="2"/>
  <c r="N257" i="2" s="1"/>
  <c r="T257" i="2" s="1"/>
  <c r="C57" i="2"/>
  <c r="O257" i="2" s="1"/>
  <c r="U257" i="2" s="1"/>
  <c r="D57" i="2"/>
  <c r="P257" i="2" s="1"/>
  <c r="V257" i="2" s="1"/>
  <c r="B58" i="2"/>
  <c r="N317" i="2" s="1"/>
  <c r="T317" i="2" s="1"/>
  <c r="C58" i="2"/>
  <c r="O317" i="2" s="1"/>
  <c r="U317" i="2" s="1"/>
  <c r="D58" i="2"/>
  <c r="P317" i="2" s="1"/>
  <c r="V317" i="2" s="1"/>
  <c r="B59" i="2"/>
  <c r="N90" i="2" s="1"/>
  <c r="T90" i="2" s="1"/>
  <c r="C59" i="2"/>
  <c r="O90" i="2" s="1"/>
  <c r="U90" i="2" s="1"/>
  <c r="D59" i="2"/>
  <c r="P90" i="2" s="1"/>
  <c r="V90" i="2" s="1"/>
  <c r="B60" i="2"/>
  <c r="N144" i="2" s="1"/>
  <c r="T144" i="2" s="1"/>
  <c r="C60" i="2"/>
  <c r="O144" i="2" s="1"/>
  <c r="U144" i="2" s="1"/>
  <c r="D60" i="2"/>
  <c r="P144" i="2" s="1"/>
  <c r="V144" i="2" s="1"/>
  <c r="B61" i="2"/>
  <c r="N181" i="2" s="1"/>
  <c r="T181" i="2" s="1"/>
  <c r="C61" i="2"/>
  <c r="O181" i="2" s="1"/>
  <c r="U181" i="2" s="1"/>
  <c r="D61" i="2"/>
  <c r="P181" i="2" s="1"/>
  <c r="V181" i="2" s="1"/>
  <c r="B62" i="2"/>
  <c r="N184" i="2" s="1"/>
  <c r="T184" i="2" s="1"/>
  <c r="C62" i="2"/>
  <c r="O184" i="2" s="1"/>
  <c r="U184" i="2" s="1"/>
  <c r="D62" i="2"/>
  <c r="P184" i="2" s="1"/>
  <c r="V184" i="2" s="1"/>
  <c r="B63" i="2"/>
  <c r="N327" i="2" s="1"/>
  <c r="T327" i="2" s="1"/>
  <c r="C63" i="2"/>
  <c r="O327" i="2" s="1"/>
  <c r="U327" i="2" s="1"/>
  <c r="D63" i="2"/>
  <c r="P327" i="2" s="1"/>
  <c r="V327" i="2" s="1"/>
  <c r="B64" i="2"/>
  <c r="N69" i="2" s="1"/>
  <c r="C64" i="2"/>
  <c r="O69" i="2" s="1"/>
  <c r="D64" i="2"/>
  <c r="P69" i="2" s="1"/>
  <c r="B65" i="2"/>
  <c r="N116" i="2" s="1"/>
  <c r="C65" i="2"/>
  <c r="O116" i="2" s="1"/>
  <c r="D65" i="2"/>
  <c r="P116" i="2" s="1"/>
  <c r="B66" i="2"/>
  <c r="N121" i="2" s="1"/>
  <c r="C66" i="2"/>
  <c r="O121" i="2" s="1"/>
  <c r="D66" i="2"/>
  <c r="P121" i="2" s="1"/>
  <c r="B67" i="2"/>
  <c r="N212" i="2" s="1"/>
  <c r="C67" i="2"/>
  <c r="O212" i="2" s="1"/>
  <c r="D67" i="2"/>
  <c r="P212" i="2" s="1"/>
  <c r="B68" i="2"/>
  <c r="N223" i="2" s="1"/>
  <c r="C68" i="2"/>
  <c r="O223" i="2" s="1"/>
  <c r="D68" i="2"/>
  <c r="P223" i="2" s="1"/>
  <c r="B69" i="2"/>
  <c r="N226" i="2" s="1"/>
  <c r="C69" i="2"/>
  <c r="O226" i="2" s="1"/>
  <c r="D69" i="2"/>
  <c r="P226" i="2" s="1"/>
  <c r="B70" i="2"/>
  <c r="N229" i="2" s="1"/>
  <c r="C70" i="2"/>
  <c r="O229" i="2" s="1"/>
  <c r="D70" i="2"/>
  <c r="P229" i="2" s="1"/>
  <c r="B71" i="2"/>
  <c r="N12" i="2" s="1"/>
  <c r="T12" i="2" s="1"/>
  <c r="C71" i="2"/>
  <c r="O12" i="2" s="1"/>
  <c r="U12" i="2" s="1"/>
  <c r="D71" i="2"/>
  <c r="P12" i="2" s="1"/>
  <c r="V12" i="2" s="1"/>
  <c r="B72" i="2"/>
  <c r="N78" i="2" s="1"/>
  <c r="T78" i="2" s="1"/>
  <c r="C72" i="2"/>
  <c r="O78" i="2" s="1"/>
  <c r="U78" i="2" s="1"/>
  <c r="D72" i="2"/>
  <c r="P78" i="2" s="1"/>
  <c r="V78" i="2" s="1"/>
  <c r="B73" i="2"/>
  <c r="N217" i="2" s="1"/>
  <c r="T217" i="2" s="1"/>
  <c r="C73" i="2"/>
  <c r="O217" i="2" s="1"/>
  <c r="U217" i="2" s="1"/>
  <c r="D73" i="2"/>
  <c r="P217" i="2" s="1"/>
  <c r="V217" i="2" s="1"/>
  <c r="B74" i="2"/>
  <c r="N231" i="2" s="1"/>
  <c r="T231" i="2" s="1"/>
  <c r="C74" i="2"/>
  <c r="O231" i="2" s="1"/>
  <c r="U231" i="2" s="1"/>
  <c r="D74" i="2"/>
  <c r="P231" i="2" s="1"/>
  <c r="V231" i="2" s="1"/>
  <c r="B75" i="2"/>
  <c r="N29" i="2" s="1"/>
  <c r="T29" i="2" s="1"/>
  <c r="C75" i="2"/>
  <c r="O29" i="2" s="1"/>
  <c r="U29" i="2" s="1"/>
  <c r="D75" i="2"/>
  <c r="P29" i="2" s="1"/>
  <c r="V29" i="2" s="1"/>
  <c r="B76" i="2"/>
  <c r="N43" i="2" s="1"/>
  <c r="T43" i="2" s="1"/>
  <c r="C76" i="2"/>
  <c r="O43" i="2" s="1"/>
  <c r="U43" i="2" s="1"/>
  <c r="D76" i="2"/>
  <c r="P43" i="2" s="1"/>
  <c r="V43" i="2" s="1"/>
  <c r="B77" i="2"/>
  <c r="N146" i="2" s="1"/>
  <c r="T146" i="2" s="1"/>
  <c r="C77" i="2"/>
  <c r="O146" i="2" s="1"/>
  <c r="U146" i="2" s="1"/>
  <c r="D77" i="2"/>
  <c r="P146" i="2" s="1"/>
  <c r="V146" i="2" s="1"/>
  <c r="B78" i="2"/>
  <c r="N150" i="2" s="1"/>
  <c r="T150" i="2" s="1"/>
  <c r="C78" i="2"/>
  <c r="O150" i="2" s="1"/>
  <c r="U150" i="2" s="1"/>
  <c r="D78" i="2"/>
  <c r="P150" i="2" s="1"/>
  <c r="V150" i="2" s="1"/>
  <c r="B79" i="2"/>
  <c r="N292" i="2" s="1"/>
  <c r="T292" i="2" s="1"/>
  <c r="C79" i="2"/>
  <c r="O292" i="2" s="1"/>
  <c r="U292" i="2" s="1"/>
  <c r="D79" i="2"/>
  <c r="P292" i="2" s="1"/>
  <c r="V292" i="2" s="1"/>
  <c r="B80" i="2"/>
  <c r="N76" i="2" s="1"/>
  <c r="T76" i="2" s="1"/>
  <c r="C80" i="2"/>
  <c r="O76" i="2" s="1"/>
  <c r="U76" i="2" s="1"/>
  <c r="D80" i="2"/>
  <c r="P76" i="2" s="1"/>
  <c r="V76" i="2" s="1"/>
  <c r="B81" i="2"/>
  <c r="N151" i="2" s="1"/>
  <c r="T151" i="2" s="1"/>
  <c r="C81" i="2"/>
  <c r="O151" i="2" s="1"/>
  <c r="U151" i="2" s="1"/>
  <c r="D81" i="2"/>
  <c r="P151" i="2" s="1"/>
  <c r="V151" i="2" s="1"/>
  <c r="B82" i="2"/>
  <c r="N193" i="2" s="1"/>
  <c r="T193" i="2" s="1"/>
  <c r="C82" i="2"/>
  <c r="O193" i="2" s="1"/>
  <c r="U193" i="2" s="1"/>
  <c r="D82" i="2"/>
  <c r="P193" i="2" s="1"/>
  <c r="V193" i="2" s="1"/>
  <c r="B83" i="2"/>
  <c r="N222" i="2" s="1"/>
  <c r="T222" i="2" s="1"/>
  <c r="C83" i="2"/>
  <c r="O222" i="2" s="1"/>
  <c r="U222" i="2" s="1"/>
  <c r="D83" i="2"/>
  <c r="P222" i="2" s="1"/>
  <c r="V222" i="2" s="1"/>
  <c r="B84" i="2"/>
  <c r="N4" i="2" s="1"/>
  <c r="C84" i="2"/>
  <c r="O4" i="2" s="1"/>
  <c r="D84" i="2"/>
  <c r="P4" i="2" s="1"/>
  <c r="B85" i="2"/>
  <c r="N24" i="2" s="1"/>
  <c r="C85" i="2"/>
  <c r="O24" i="2" s="1"/>
  <c r="D85" i="2"/>
  <c r="P24" i="2" s="1"/>
  <c r="B86" i="2"/>
  <c r="N57" i="2" s="1"/>
  <c r="C86" i="2"/>
  <c r="O57" i="2" s="1"/>
  <c r="D86" i="2"/>
  <c r="P57" i="2" s="1"/>
  <c r="B87" i="2"/>
  <c r="N77" i="2" s="1"/>
  <c r="C87" i="2"/>
  <c r="O77" i="2" s="1"/>
  <c r="D87" i="2"/>
  <c r="P77" i="2" s="1"/>
  <c r="B88" i="2"/>
  <c r="N99" i="2" s="1"/>
  <c r="C88" i="2"/>
  <c r="O99" i="2" s="1"/>
  <c r="D88" i="2"/>
  <c r="P99" i="2" s="1"/>
  <c r="B89" i="2"/>
  <c r="N130" i="2" s="1"/>
  <c r="C89" i="2"/>
  <c r="O130" i="2" s="1"/>
  <c r="D89" i="2"/>
  <c r="P130" i="2" s="1"/>
  <c r="B90" i="2"/>
  <c r="N180" i="2" s="1"/>
  <c r="C90" i="2"/>
  <c r="O180" i="2" s="1"/>
  <c r="D90" i="2"/>
  <c r="P180" i="2" s="1"/>
  <c r="B91" i="2"/>
  <c r="N238" i="2" s="1"/>
  <c r="C91" i="2"/>
  <c r="O238" i="2" s="1"/>
  <c r="D91" i="2"/>
  <c r="P238" i="2" s="1"/>
  <c r="B92" i="2"/>
  <c r="N21" i="2" s="1"/>
  <c r="C92" i="2"/>
  <c r="O21" i="2" s="1"/>
  <c r="D92" i="2"/>
  <c r="P21" i="2" s="1"/>
  <c r="B93" i="2"/>
  <c r="N51" i="2" s="1"/>
  <c r="C93" i="2"/>
  <c r="O51" i="2" s="1"/>
  <c r="D93" i="2"/>
  <c r="P51" i="2" s="1"/>
  <c r="B94" i="2"/>
  <c r="N118" i="2" s="1"/>
  <c r="C94" i="2"/>
  <c r="O118" i="2" s="1"/>
  <c r="D94" i="2"/>
  <c r="P118" i="2" s="1"/>
  <c r="B95" i="2"/>
  <c r="N132" i="2" s="1"/>
  <c r="C95" i="2"/>
  <c r="O132" i="2" s="1"/>
  <c r="D95" i="2"/>
  <c r="P132" i="2" s="1"/>
  <c r="B96" i="2"/>
  <c r="N164" i="2" s="1"/>
  <c r="C96" i="2"/>
  <c r="O164" i="2" s="1"/>
  <c r="D96" i="2"/>
  <c r="P164" i="2" s="1"/>
  <c r="B97" i="2"/>
  <c r="N189" i="2" s="1"/>
  <c r="C97" i="2"/>
  <c r="O189" i="2" s="1"/>
  <c r="D97" i="2"/>
  <c r="P189" i="2" s="1"/>
  <c r="B98" i="2"/>
  <c r="N195" i="2" s="1"/>
  <c r="C98" i="2"/>
  <c r="O195" i="2" s="1"/>
  <c r="D98" i="2"/>
  <c r="P195" i="2" s="1"/>
  <c r="B99" i="2"/>
  <c r="N26" i="2" s="1"/>
  <c r="C99" i="2"/>
  <c r="O26" i="2" s="1"/>
  <c r="D99" i="2"/>
  <c r="P26" i="2" s="1"/>
  <c r="B100" i="2"/>
  <c r="N88" i="2" s="1"/>
  <c r="C100" i="2"/>
  <c r="O88" i="2" s="1"/>
  <c r="D100" i="2"/>
  <c r="P88" i="2" s="1"/>
  <c r="B101" i="2"/>
  <c r="N155" i="2" s="1"/>
  <c r="C101" i="2"/>
  <c r="O155" i="2" s="1"/>
  <c r="D101" i="2"/>
  <c r="P155" i="2" s="1"/>
  <c r="B102" i="2"/>
  <c r="N183" i="2" s="1"/>
  <c r="C102" i="2"/>
  <c r="O183" i="2" s="1"/>
  <c r="D102" i="2"/>
  <c r="P183" i="2" s="1"/>
  <c r="B103" i="2"/>
  <c r="N241" i="2" s="1"/>
  <c r="C103" i="2"/>
  <c r="O241" i="2" s="1"/>
  <c r="D103" i="2"/>
  <c r="P241" i="2" s="1"/>
  <c r="B104" i="2"/>
  <c r="N242" i="2" s="1"/>
  <c r="C104" i="2"/>
  <c r="O242" i="2" s="1"/>
  <c r="D104" i="2"/>
  <c r="P242" i="2" s="1"/>
  <c r="B105" i="2"/>
  <c r="N308" i="2" s="1"/>
  <c r="C105" i="2"/>
  <c r="O308" i="2" s="1"/>
  <c r="D105" i="2"/>
  <c r="P308" i="2" s="1"/>
  <c r="B106" i="2"/>
  <c r="N65" i="2" s="1"/>
  <c r="C106" i="2"/>
  <c r="O65" i="2" s="1"/>
  <c r="D106" i="2"/>
  <c r="P65" i="2" s="1"/>
  <c r="B107" i="2"/>
  <c r="N75" i="2" s="1"/>
  <c r="C107" i="2"/>
  <c r="O75" i="2" s="1"/>
  <c r="D107" i="2"/>
  <c r="P75" i="2" s="1"/>
  <c r="B108" i="2"/>
  <c r="N89" i="2" s="1"/>
  <c r="C108" i="2"/>
  <c r="O89" i="2" s="1"/>
  <c r="D108" i="2"/>
  <c r="P89" i="2" s="1"/>
  <c r="B109" i="2"/>
  <c r="N142" i="2" s="1"/>
  <c r="C109" i="2"/>
  <c r="O142" i="2" s="1"/>
  <c r="D109" i="2"/>
  <c r="P142" i="2" s="1"/>
  <c r="B110" i="2"/>
  <c r="N190" i="2" s="1"/>
  <c r="C110" i="2"/>
  <c r="O190" i="2" s="1"/>
  <c r="D110" i="2"/>
  <c r="P190" i="2" s="1"/>
  <c r="B111" i="2"/>
  <c r="N245" i="2" s="1"/>
  <c r="C111" i="2"/>
  <c r="O245" i="2" s="1"/>
  <c r="D111" i="2"/>
  <c r="P245" i="2" s="1"/>
  <c r="B112" i="2"/>
  <c r="N302" i="2" s="1"/>
  <c r="C112" i="2"/>
  <c r="O302" i="2" s="1"/>
  <c r="D112" i="2"/>
  <c r="P302" i="2" s="1"/>
  <c r="B113" i="2"/>
  <c r="N6" i="2" s="1"/>
  <c r="C113" i="2"/>
  <c r="O6" i="2" s="1"/>
  <c r="D113" i="2"/>
  <c r="P6" i="2" s="1"/>
  <c r="B114" i="2"/>
  <c r="N16" i="2" s="1"/>
  <c r="C114" i="2"/>
  <c r="O16" i="2" s="1"/>
  <c r="D114" i="2"/>
  <c r="P16" i="2" s="1"/>
  <c r="B115" i="2"/>
  <c r="N40" i="2" s="1"/>
  <c r="C115" i="2"/>
  <c r="O40" i="2" s="1"/>
  <c r="D115" i="2"/>
  <c r="P40" i="2" s="1"/>
  <c r="B116" i="2"/>
  <c r="N107" i="2" s="1"/>
  <c r="C116" i="2"/>
  <c r="O107" i="2" s="1"/>
  <c r="D116" i="2"/>
  <c r="P107" i="2" s="1"/>
  <c r="B117" i="2"/>
  <c r="N162" i="2" s="1"/>
  <c r="C117" i="2"/>
  <c r="O162" i="2" s="1"/>
  <c r="D117" i="2"/>
  <c r="P162" i="2" s="1"/>
  <c r="B118" i="2"/>
  <c r="N174" i="2" s="1"/>
  <c r="C118" i="2"/>
  <c r="O174" i="2" s="1"/>
  <c r="D118" i="2"/>
  <c r="P174" i="2" s="1"/>
  <c r="B119" i="2"/>
  <c r="N220" i="2" s="1"/>
  <c r="C119" i="2"/>
  <c r="O220" i="2" s="1"/>
  <c r="D119" i="2"/>
  <c r="P220" i="2" s="1"/>
  <c r="B120" i="2"/>
  <c r="N128" i="2" s="1"/>
  <c r="T128" i="2" s="1"/>
  <c r="C120" i="2"/>
  <c r="O128" i="2" s="1"/>
  <c r="U128" i="2" s="1"/>
  <c r="D120" i="2"/>
  <c r="P128" i="2" s="1"/>
  <c r="V128" i="2" s="1"/>
  <c r="B121" i="2"/>
  <c r="N233" i="2" s="1"/>
  <c r="T233" i="2" s="1"/>
  <c r="C121" i="2"/>
  <c r="O233" i="2" s="1"/>
  <c r="U233" i="2" s="1"/>
  <c r="D121" i="2"/>
  <c r="P233" i="2" s="1"/>
  <c r="V233" i="2" s="1"/>
  <c r="B122" i="2"/>
  <c r="N263" i="2" s="1"/>
  <c r="T263" i="2" s="1"/>
  <c r="C122" i="2"/>
  <c r="O263" i="2" s="1"/>
  <c r="U263" i="2" s="1"/>
  <c r="D122" i="2"/>
  <c r="P263" i="2" s="1"/>
  <c r="V263" i="2" s="1"/>
  <c r="B123" i="2"/>
  <c r="N277" i="2" s="1"/>
  <c r="T277" i="2" s="1"/>
  <c r="C123" i="2"/>
  <c r="O277" i="2" s="1"/>
  <c r="U277" i="2" s="1"/>
  <c r="D123" i="2"/>
  <c r="P277" i="2" s="1"/>
  <c r="V277" i="2" s="1"/>
  <c r="B124" i="2"/>
  <c r="N46" i="2" s="1"/>
  <c r="C124" i="2"/>
  <c r="O46" i="2" s="1"/>
  <c r="D124" i="2"/>
  <c r="P46" i="2" s="1"/>
  <c r="B125" i="2"/>
  <c r="N91" i="2" s="1"/>
  <c r="C125" i="2"/>
  <c r="O91" i="2" s="1"/>
  <c r="D125" i="2"/>
  <c r="P91" i="2" s="1"/>
  <c r="B126" i="2"/>
  <c r="N154" i="2" s="1"/>
  <c r="C126" i="2"/>
  <c r="O154" i="2" s="1"/>
  <c r="D126" i="2"/>
  <c r="P154" i="2" s="1"/>
  <c r="B127" i="2"/>
  <c r="N176" i="2" s="1"/>
  <c r="C127" i="2"/>
  <c r="O176" i="2" s="1"/>
  <c r="D127" i="2"/>
  <c r="P176" i="2" s="1"/>
  <c r="B128" i="2"/>
  <c r="N249" i="2" s="1"/>
  <c r="C128" i="2"/>
  <c r="O249" i="2" s="1"/>
  <c r="D128" i="2"/>
  <c r="P249" i="2" s="1"/>
  <c r="B129" i="2"/>
  <c r="N258" i="2" s="1"/>
  <c r="C129" i="2"/>
  <c r="O258" i="2" s="1"/>
  <c r="D129" i="2"/>
  <c r="P258" i="2" s="1"/>
  <c r="B130" i="2"/>
  <c r="N259" i="2" s="1"/>
  <c r="C130" i="2"/>
  <c r="O259" i="2" s="1"/>
  <c r="D130" i="2"/>
  <c r="P259" i="2" s="1"/>
  <c r="B131" i="2"/>
  <c r="N273" i="2" s="1"/>
  <c r="C131" i="2"/>
  <c r="O273" i="2" s="1"/>
  <c r="D131" i="2"/>
  <c r="P273" i="2" s="1"/>
  <c r="B132" i="2"/>
  <c r="N188" i="2" s="1"/>
  <c r="C132" i="2"/>
  <c r="O188" i="2" s="1"/>
  <c r="D132" i="2"/>
  <c r="P188" i="2" s="1"/>
  <c r="B133" i="2"/>
  <c r="N194" i="2" s="1"/>
  <c r="C133" i="2"/>
  <c r="O194" i="2" s="1"/>
  <c r="D133" i="2"/>
  <c r="P194" i="2" s="1"/>
  <c r="B134" i="2"/>
  <c r="N218" i="2" s="1"/>
  <c r="C134" i="2"/>
  <c r="O218" i="2" s="1"/>
  <c r="D134" i="2"/>
  <c r="P218" i="2" s="1"/>
  <c r="B135" i="2"/>
  <c r="N264" i="2" s="1"/>
  <c r="C135" i="2"/>
  <c r="O264" i="2" s="1"/>
  <c r="D135" i="2"/>
  <c r="P264" i="2" s="1"/>
  <c r="B136" i="2"/>
  <c r="N297" i="2" s="1"/>
  <c r="C136" i="2"/>
  <c r="O297" i="2" s="1"/>
  <c r="D136" i="2"/>
  <c r="P297" i="2" s="1"/>
  <c r="B137" i="2"/>
  <c r="N20" i="2" s="1"/>
  <c r="T20" i="2" s="1"/>
  <c r="C137" i="2"/>
  <c r="O20" i="2" s="1"/>
  <c r="U20" i="2" s="1"/>
  <c r="D137" i="2"/>
  <c r="P20" i="2" s="1"/>
  <c r="V20" i="2" s="1"/>
  <c r="B138" i="2"/>
  <c r="N68" i="2" s="1"/>
  <c r="T68" i="2" s="1"/>
  <c r="C138" i="2"/>
  <c r="O68" i="2" s="1"/>
  <c r="U68" i="2" s="1"/>
  <c r="D138" i="2"/>
  <c r="P68" i="2" s="1"/>
  <c r="V68" i="2" s="1"/>
  <c r="B139" i="2"/>
  <c r="N80" i="2" s="1"/>
  <c r="T80" i="2" s="1"/>
  <c r="C139" i="2"/>
  <c r="O80" i="2" s="1"/>
  <c r="U80" i="2" s="1"/>
  <c r="D139" i="2"/>
  <c r="P80" i="2" s="1"/>
  <c r="V80" i="2" s="1"/>
  <c r="B140" i="2"/>
  <c r="N225" i="2" s="1"/>
  <c r="T225" i="2" s="1"/>
  <c r="C140" i="2"/>
  <c r="O225" i="2" s="1"/>
  <c r="U225" i="2" s="1"/>
  <c r="D140" i="2"/>
  <c r="P225" i="2" s="1"/>
  <c r="V225" i="2" s="1"/>
  <c r="B141" i="2"/>
  <c r="N235" i="2" s="1"/>
  <c r="T235" i="2" s="1"/>
  <c r="C141" i="2"/>
  <c r="O235" i="2" s="1"/>
  <c r="U235" i="2" s="1"/>
  <c r="D141" i="2"/>
  <c r="P235" i="2" s="1"/>
  <c r="V235" i="2" s="1"/>
  <c r="B142" i="2"/>
  <c r="N293" i="2" s="1"/>
  <c r="T293" i="2" s="1"/>
  <c r="C142" i="2"/>
  <c r="O293" i="2" s="1"/>
  <c r="U293" i="2" s="1"/>
  <c r="D142" i="2"/>
  <c r="P293" i="2" s="1"/>
  <c r="V293" i="2" s="1"/>
  <c r="B143" i="2"/>
  <c r="N320" i="2" s="1"/>
  <c r="T320" i="2" s="1"/>
  <c r="C143" i="2"/>
  <c r="O320" i="2" s="1"/>
  <c r="U320" i="2" s="1"/>
  <c r="D143" i="2"/>
  <c r="P320" i="2" s="1"/>
  <c r="V320" i="2" s="1"/>
  <c r="B144" i="2"/>
  <c r="N38" i="2" s="1"/>
  <c r="C144" i="2"/>
  <c r="O38" i="2" s="1"/>
  <c r="D144" i="2"/>
  <c r="P38" i="2" s="1"/>
  <c r="B145" i="2"/>
  <c r="N160" i="2" s="1"/>
  <c r="C145" i="2"/>
  <c r="O160" i="2" s="1"/>
  <c r="D145" i="2"/>
  <c r="P160" i="2" s="1"/>
  <c r="B146" i="2"/>
  <c r="N208" i="2" s="1"/>
  <c r="C146" i="2"/>
  <c r="O208" i="2" s="1"/>
  <c r="D146" i="2"/>
  <c r="P208" i="2" s="1"/>
  <c r="B147" i="2"/>
  <c r="N321" i="2" s="1"/>
  <c r="C147" i="2"/>
  <c r="O321" i="2" s="1"/>
  <c r="D147" i="2"/>
  <c r="P321" i="2" s="1"/>
  <c r="B148" i="2"/>
  <c r="N323" i="2" s="1"/>
  <c r="C148" i="2"/>
  <c r="O323" i="2" s="1"/>
  <c r="D148" i="2"/>
  <c r="P323" i="2" s="1"/>
  <c r="B149" i="2"/>
  <c r="N326" i="2" s="1"/>
  <c r="C149" i="2"/>
  <c r="O326" i="2" s="1"/>
  <c r="D149" i="2"/>
  <c r="P326" i="2" s="1"/>
  <c r="B150" i="2"/>
  <c r="N18" i="2" s="1"/>
  <c r="T18" i="2" s="1"/>
  <c r="C150" i="2"/>
  <c r="O18" i="2" s="1"/>
  <c r="U18" i="2" s="1"/>
  <c r="D150" i="2"/>
  <c r="P18" i="2" s="1"/>
  <c r="V18" i="2" s="1"/>
  <c r="B151" i="2"/>
  <c r="N50" i="2" s="1"/>
  <c r="T50" i="2" s="1"/>
  <c r="C151" i="2"/>
  <c r="O50" i="2" s="1"/>
  <c r="U50" i="2" s="1"/>
  <c r="D151" i="2"/>
  <c r="P50" i="2" s="1"/>
  <c r="V50" i="2" s="1"/>
  <c r="B152" i="2"/>
  <c r="N157" i="2" s="1"/>
  <c r="T157" i="2" s="1"/>
  <c r="C152" i="2"/>
  <c r="O157" i="2" s="1"/>
  <c r="U157" i="2" s="1"/>
  <c r="D152" i="2"/>
  <c r="P157" i="2" s="1"/>
  <c r="V157" i="2" s="1"/>
  <c r="B153" i="2"/>
  <c r="N199" i="2" s="1"/>
  <c r="T199" i="2" s="1"/>
  <c r="C153" i="2"/>
  <c r="O199" i="2" s="1"/>
  <c r="U199" i="2" s="1"/>
  <c r="D153" i="2"/>
  <c r="P199" i="2" s="1"/>
  <c r="V199" i="2" s="1"/>
  <c r="B154" i="2"/>
  <c r="N252" i="2" s="1"/>
  <c r="T252" i="2" s="1"/>
  <c r="C154" i="2"/>
  <c r="O252" i="2" s="1"/>
  <c r="U252" i="2" s="1"/>
  <c r="D154" i="2"/>
  <c r="P252" i="2" s="1"/>
  <c r="V252" i="2" s="1"/>
  <c r="B155" i="2"/>
  <c r="N283" i="2" s="1"/>
  <c r="T283" i="2" s="1"/>
  <c r="C155" i="2"/>
  <c r="O283" i="2" s="1"/>
  <c r="U283" i="2" s="1"/>
  <c r="D155" i="2"/>
  <c r="P283" i="2" s="1"/>
  <c r="V283" i="2" s="1"/>
  <c r="B156" i="2"/>
  <c r="N44" i="2" s="1"/>
  <c r="C156" i="2"/>
  <c r="O44" i="2" s="1"/>
  <c r="D156" i="2"/>
  <c r="P44" i="2" s="1"/>
  <c r="B157" i="2"/>
  <c r="N83" i="2" s="1"/>
  <c r="C157" i="2"/>
  <c r="O83" i="2" s="1"/>
  <c r="D157" i="2"/>
  <c r="P83" i="2" s="1"/>
  <c r="B158" i="2"/>
  <c r="N102" i="2" s="1"/>
  <c r="C158" i="2"/>
  <c r="O102" i="2" s="1"/>
  <c r="D158" i="2"/>
  <c r="P102" i="2" s="1"/>
  <c r="B159" i="2"/>
  <c r="N135" i="2" s="1"/>
  <c r="C159" i="2"/>
  <c r="O135" i="2" s="1"/>
  <c r="D159" i="2"/>
  <c r="P135" i="2" s="1"/>
  <c r="B160" i="2"/>
  <c r="N237" i="2" s="1"/>
  <c r="C160" i="2"/>
  <c r="O237" i="2" s="1"/>
  <c r="D160" i="2"/>
  <c r="P237" i="2" s="1"/>
  <c r="B161" i="2"/>
  <c r="N14" i="2" s="1"/>
  <c r="C161" i="2"/>
  <c r="O14" i="2" s="1"/>
  <c r="D161" i="2"/>
  <c r="P14" i="2" s="1"/>
  <c r="B162" i="2"/>
  <c r="N30" i="2" s="1"/>
  <c r="C162" i="2"/>
  <c r="O30" i="2" s="1"/>
  <c r="D162" i="2"/>
  <c r="P30" i="2" s="1"/>
  <c r="B163" i="2"/>
  <c r="N33" i="2" s="1"/>
  <c r="C163" i="2"/>
  <c r="O33" i="2" s="1"/>
  <c r="D163" i="2"/>
  <c r="P33" i="2" s="1"/>
  <c r="B164" i="2"/>
  <c r="N49" i="2" s="1"/>
  <c r="C164" i="2"/>
  <c r="O49" i="2" s="1"/>
  <c r="D164" i="2"/>
  <c r="P49" i="2" s="1"/>
  <c r="B165" i="2"/>
  <c r="N52" i="2" s="1"/>
  <c r="C165" i="2"/>
  <c r="O52" i="2" s="1"/>
  <c r="D165" i="2"/>
  <c r="P52" i="2" s="1"/>
  <c r="B166" i="2"/>
  <c r="N63" i="2" s="1"/>
  <c r="C166" i="2"/>
  <c r="O63" i="2" s="1"/>
  <c r="D166" i="2"/>
  <c r="P63" i="2" s="1"/>
  <c r="B167" i="2"/>
  <c r="N97" i="2" s="1"/>
  <c r="C167" i="2"/>
  <c r="O97" i="2" s="1"/>
  <c r="D167" i="2"/>
  <c r="P97" i="2" s="1"/>
  <c r="B168" i="2"/>
  <c r="N120" i="2" s="1"/>
  <c r="C168" i="2"/>
  <c r="O120" i="2" s="1"/>
  <c r="D168" i="2"/>
  <c r="P120" i="2" s="1"/>
  <c r="B169" i="2"/>
  <c r="N159" i="2" s="1"/>
  <c r="C169" i="2"/>
  <c r="O159" i="2" s="1"/>
  <c r="D169" i="2"/>
  <c r="P159" i="2" s="1"/>
  <c r="B170" i="2"/>
  <c r="N214" i="2" s="1"/>
  <c r="C170" i="2"/>
  <c r="O214" i="2" s="1"/>
  <c r="D170" i="2"/>
  <c r="P214" i="2" s="1"/>
  <c r="B171" i="2"/>
  <c r="N278" i="2" s="1"/>
  <c r="C171" i="2"/>
  <c r="O278" i="2" s="1"/>
  <c r="D171" i="2"/>
  <c r="P278" i="2" s="1"/>
  <c r="B172" i="2"/>
  <c r="N290" i="2" s="1"/>
  <c r="C172" i="2"/>
  <c r="O290" i="2" s="1"/>
  <c r="D172" i="2"/>
  <c r="P290" i="2" s="1"/>
  <c r="B173" i="2"/>
  <c r="N39" i="2" s="1"/>
  <c r="C173" i="2"/>
  <c r="O39" i="2" s="1"/>
  <c r="D173" i="2"/>
  <c r="P39" i="2" s="1"/>
  <c r="B174" i="2"/>
  <c r="N72" i="2" s="1"/>
  <c r="C174" i="2"/>
  <c r="O72" i="2" s="1"/>
  <c r="D174" i="2"/>
  <c r="P72" i="2" s="1"/>
  <c r="B175" i="2"/>
  <c r="N87" i="2" s="1"/>
  <c r="C175" i="2"/>
  <c r="O87" i="2" s="1"/>
  <c r="D175" i="2"/>
  <c r="P87" i="2" s="1"/>
  <c r="B176" i="2"/>
  <c r="N129" i="2" s="1"/>
  <c r="C176" i="2"/>
  <c r="O129" i="2" s="1"/>
  <c r="D176" i="2"/>
  <c r="P129" i="2" s="1"/>
  <c r="B177" i="2"/>
  <c r="N182" i="2" s="1"/>
  <c r="C177" i="2"/>
  <c r="O182" i="2" s="1"/>
  <c r="D177" i="2"/>
  <c r="P182" i="2" s="1"/>
  <c r="B178" i="2"/>
  <c r="N255" i="2" s="1"/>
  <c r="C178" i="2"/>
  <c r="O255" i="2" s="1"/>
  <c r="D178" i="2"/>
  <c r="P255" i="2" s="1"/>
  <c r="B179" i="2"/>
  <c r="N260" i="2" s="1"/>
  <c r="C179" i="2"/>
  <c r="O260" i="2" s="1"/>
  <c r="D179" i="2"/>
  <c r="P260" i="2" s="1"/>
  <c r="B180" i="2"/>
  <c r="N282" i="2" s="1"/>
  <c r="C180" i="2"/>
  <c r="O282" i="2" s="1"/>
  <c r="D180" i="2"/>
  <c r="P282" i="2" s="1"/>
  <c r="B181" i="2"/>
  <c r="N298" i="2" s="1"/>
  <c r="C181" i="2"/>
  <c r="O298" i="2" s="1"/>
  <c r="D181" i="2"/>
  <c r="P298" i="2" s="1"/>
  <c r="B182" i="2"/>
  <c r="N303" i="2" s="1"/>
  <c r="C182" i="2"/>
  <c r="O303" i="2" s="1"/>
  <c r="D182" i="2"/>
  <c r="P303" i="2" s="1"/>
  <c r="B183" i="2"/>
  <c r="N31" i="2" s="1"/>
  <c r="C183" i="2"/>
  <c r="O31" i="2" s="1"/>
  <c r="D183" i="2"/>
  <c r="P31" i="2" s="1"/>
  <c r="B184" i="2"/>
  <c r="N36" i="2" s="1"/>
  <c r="C184" i="2"/>
  <c r="O36" i="2" s="1"/>
  <c r="D184" i="2"/>
  <c r="P36" i="2" s="1"/>
  <c r="B185" i="2"/>
  <c r="N111" i="2" s="1"/>
  <c r="C185" i="2"/>
  <c r="O111" i="2" s="1"/>
  <c r="D185" i="2"/>
  <c r="P111" i="2" s="1"/>
  <c r="B186" i="2"/>
  <c r="N143" i="2" s="1"/>
  <c r="C186" i="2"/>
  <c r="O143" i="2" s="1"/>
  <c r="D186" i="2"/>
  <c r="P143" i="2" s="1"/>
  <c r="B187" i="2"/>
  <c r="N185" i="2" s="1"/>
  <c r="C187" i="2"/>
  <c r="O185" i="2" s="1"/>
  <c r="D187" i="2"/>
  <c r="P185" i="2" s="1"/>
  <c r="B188" i="2"/>
  <c r="N192" i="2" s="1"/>
  <c r="C188" i="2"/>
  <c r="O192" i="2" s="1"/>
  <c r="D188" i="2"/>
  <c r="P192" i="2" s="1"/>
  <c r="B189" i="2"/>
  <c r="N244" i="2" s="1"/>
  <c r="C189" i="2"/>
  <c r="O244" i="2" s="1"/>
  <c r="D189" i="2"/>
  <c r="P244" i="2" s="1"/>
  <c r="B190" i="2"/>
  <c r="N9" i="2" s="1"/>
  <c r="C190" i="2"/>
  <c r="O9" i="2" s="1"/>
  <c r="D190" i="2"/>
  <c r="P9" i="2" s="1"/>
  <c r="B191" i="2"/>
  <c r="N103" i="2" s="1"/>
  <c r="C191" i="2"/>
  <c r="O103" i="2" s="1"/>
  <c r="D191" i="2"/>
  <c r="P103" i="2" s="1"/>
  <c r="B192" i="2"/>
  <c r="N137" i="2" s="1"/>
  <c r="C192" i="2"/>
  <c r="O137" i="2" s="1"/>
  <c r="D192" i="2"/>
  <c r="P137" i="2" s="1"/>
  <c r="B193" i="2"/>
  <c r="N168" i="2" s="1"/>
  <c r="C193" i="2"/>
  <c r="O168" i="2" s="1"/>
  <c r="D193" i="2"/>
  <c r="P168" i="2" s="1"/>
  <c r="B194" i="2"/>
  <c r="N256" i="2" s="1"/>
  <c r="C194" i="2"/>
  <c r="O256" i="2" s="1"/>
  <c r="D194" i="2"/>
  <c r="P256" i="2" s="1"/>
  <c r="B195" i="2"/>
  <c r="N266" i="2" s="1"/>
  <c r="C195" i="2"/>
  <c r="O266" i="2" s="1"/>
  <c r="D195" i="2"/>
  <c r="P266" i="2" s="1"/>
  <c r="B196" i="2"/>
  <c r="N299" i="2" s="1"/>
  <c r="C196" i="2"/>
  <c r="O299" i="2" s="1"/>
  <c r="D196" i="2"/>
  <c r="P299" i="2" s="1"/>
  <c r="B197" i="2"/>
  <c r="N45" i="2" s="1"/>
  <c r="T45" i="2" s="1"/>
  <c r="C197" i="2"/>
  <c r="O45" i="2" s="1"/>
  <c r="U45" i="2" s="1"/>
  <c r="D197" i="2"/>
  <c r="P45" i="2" s="1"/>
  <c r="V45" i="2" s="1"/>
  <c r="B198" i="2"/>
  <c r="N62" i="2" s="1"/>
  <c r="T62" i="2" s="1"/>
  <c r="C198" i="2"/>
  <c r="O62" i="2" s="1"/>
  <c r="U62" i="2" s="1"/>
  <c r="D198" i="2"/>
  <c r="P62" i="2" s="1"/>
  <c r="V62" i="2" s="1"/>
  <c r="B199" i="2"/>
  <c r="N114" i="2" s="1"/>
  <c r="T114" i="2" s="1"/>
  <c r="C199" i="2"/>
  <c r="O114" i="2" s="1"/>
  <c r="U114" i="2" s="1"/>
  <c r="D199" i="2"/>
  <c r="P114" i="2" s="1"/>
  <c r="V114" i="2" s="1"/>
  <c r="B200" i="2"/>
  <c r="N117" i="2" s="1"/>
  <c r="T117" i="2" s="1"/>
  <c r="C200" i="2"/>
  <c r="O117" i="2" s="1"/>
  <c r="U117" i="2" s="1"/>
  <c r="D200" i="2"/>
  <c r="P117" i="2" s="1"/>
  <c r="V117" i="2" s="1"/>
  <c r="B201" i="2"/>
  <c r="N119" i="2" s="1"/>
  <c r="T119" i="2" s="1"/>
  <c r="C201" i="2"/>
  <c r="O119" i="2" s="1"/>
  <c r="U119" i="2" s="1"/>
  <c r="D201" i="2"/>
  <c r="P119" i="2" s="1"/>
  <c r="V119" i="2" s="1"/>
  <c r="B202" i="2"/>
  <c r="N140" i="2" s="1"/>
  <c r="T140" i="2" s="1"/>
  <c r="C202" i="2"/>
  <c r="O140" i="2" s="1"/>
  <c r="U140" i="2" s="1"/>
  <c r="D202" i="2"/>
  <c r="P140" i="2" s="1"/>
  <c r="V140" i="2" s="1"/>
  <c r="B203" i="2"/>
  <c r="N141" i="2" s="1"/>
  <c r="T141" i="2" s="1"/>
  <c r="C203" i="2"/>
  <c r="O141" i="2" s="1"/>
  <c r="U141" i="2" s="1"/>
  <c r="D203" i="2"/>
  <c r="P141" i="2" s="1"/>
  <c r="V141" i="2" s="1"/>
  <c r="B204" i="2"/>
  <c r="N148" i="2" s="1"/>
  <c r="T148" i="2" s="1"/>
  <c r="C204" i="2"/>
  <c r="O148" i="2" s="1"/>
  <c r="U148" i="2" s="1"/>
  <c r="D204" i="2"/>
  <c r="P148" i="2" s="1"/>
  <c r="V148" i="2" s="1"/>
  <c r="B205" i="2"/>
  <c r="N153" i="2" s="1"/>
  <c r="T153" i="2" s="1"/>
  <c r="C205" i="2"/>
  <c r="O153" i="2" s="1"/>
  <c r="U153" i="2" s="1"/>
  <c r="D205" i="2"/>
  <c r="P153" i="2" s="1"/>
  <c r="V153" i="2" s="1"/>
  <c r="B206" i="2"/>
  <c r="N177" i="2" s="1"/>
  <c r="T177" i="2" s="1"/>
  <c r="C206" i="2"/>
  <c r="O177" i="2" s="1"/>
  <c r="U177" i="2" s="1"/>
  <c r="D206" i="2"/>
  <c r="P177" i="2" s="1"/>
  <c r="V177" i="2" s="1"/>
  <c r="B207" i="2"/>
  <c r="N253" i="2" s="1"/>
  <c r="T253" i="2" s="1"/>
  <c r="C207" i="2"/>
  <c r="O253" i="2" s="1"/>
  <c r="U253" i="2" s="1"/>
  <c r="D207" i="2"/>
  <c r="P253" i="2" s="1"/>
  <c r="V253" i="2" s="1"/>
  <c r="B208" i="2"/>
  <c r="N287" i="2" s="1"/>
  <c r="T287" i="2" s="1"/>
  <c r="C208" i="2"/>
  <c r="O287" i="2" s="1"/>
  <c r="U287" i="2" s="1"/>
  <c r="D208" i="2"/>
  <c r="P287" i="2" s="1"/>
  <c r="V287" i="2" s="1"/>
  <c r="B209" i="2"/>
  <c r="N295" i="2" s="1"/>
  <c r="T295" i="2" s="1"/>
  <c r="C209" i="2"/>
  <c r="O295" i="2" s="1"/>
  <c r="U295" i="2" s="1"/>
  <c r="D209" i="2"/>
  <c r="P295" i="2" s="1"/>
  <c r="V295" i="2" s="1"/>
  <c r="B210" i="2"/>
  <c r="N311" i="2" s="1"/>
  <c r="T311" i="2" s="1"/>
  <c r="C210" i="2"/>
  <c r="O311" i="2" s="1"/>
  <c r="U311" i="2" s="1"/>
  <c r="D210" i="2"/>
  <c r="P311" i="2" s="1"/>
  <c r="V311" i="2" s="1"/>
  <c r="B211" i="2"/>
  <c r="N10" i="2" s="1"/>
  <c r="C211" i="2"/>
  <c r="O10" i="2" s="1"/>
  <c r="D211" i="2"/>
  <c r="P10" i="2" s="1"/>
  <c r="B212" i="2"/>
  <c r="N11" i="2" s="1"/>
  <c r="T11" i="2" s="1"/>
  <c r="C212" i="2"/>
  <c r="O11" i="2" s="1"/>
  <c r="U11" i="2" s="1"/>
  <c r="D212" i="2"/>
  <c r="P11" i="2" s="1"/>
  <c r="V11" i="2" s="1"/>
  <c r="B213" i="2"/>
  <c r="N19" i="2" s="1"/>
  <c r="T19" i="2" s="1"/>
  <c r="C213" i="2"/>
  <c r="O19" i="2" s="1"/>
  <c r="U19" i="2" s="1"/>
  <c r="D213" i="2"/>
  <c r="P19" i="2" s="1"/>
  <c r="V19" i="2" s="1"/>
  <c r="B214" i="2"/>
  <c r="N32" i="2" s="1"/>
  <c r="T32" i="2" s="1"/>
  <c r="C214" i="2"/>
  <c r="O32" i="2" s="1"/>
  <c r="U32" i="2" s="1"/>
  <c r="D214" i="2"/>
  <c r="P32" i="2" s="1"/>
  <c r="V32" i="2" s="1"/>
  <c r="B215" i="2"/>
  <c r="N37" i="2" s="1"/>
  <c r="T37" i="2" s="1"/>
  <c r="C215" i="2"/>
  <c r="O37" i="2" s="1"/>
  <c r="U37" i="2" s="1"/>
  <c r="D215" i="2"/>
  <c r="P37" i="2" s="1"/>
  <c r="V37" i="2" s="1"/>
  <c r="B216" i="2"/>
  <c r="N71" i="2" s="1"/>
  <c r="T71" i="2" s="1"/>
  <c r="C216" i="2"/>
  <c r="O71" i="2" s="1"/>
  <c r="U71" i="2" s="1"/>
  <c r="D216" i="2"/>
  <c r="P71" i="2" s="1"/>
  <c r="V71" i="2" s="1"/>
  <c r="B217" i="2"/>
  <c r="N82" i="2" s="1"/>
  <c r="T82" i="2" s="1"/>
  <c r="C217" i="2"/>
  <c r="O82" i="2" s="1"/>
  <c r="U82" i="2" s="1"/>
  <c r="D217" i="2"/>
  <c r="P82" i="2" s="1"/>
  <c r="V82" i="2" s="1"/>
  <c r="B218" i="2"/>
  <c r="N96" i="2" s="1"/>
  <c r="T96" i="2" s="1"/>
  <c r="C218" i="2"/>
  <c r="O96" i="2" s="1"/>
  <c r="U96" i="2" s="1"/>
  <c r="D218" i="2"/>
  <c r="P96" i="2" s="1"/>
  <c r="V96" i="2" s="1"/>
  <c r="B219" i="2"/>
  <c r="N112" i="2" s="1"/>
  <c r="T112" i="2" s="1"/>
  <c r="C219" i="2"/>
  <c r="O112" i="2" s="1"/>
  <c r="U112" i="2" s="1"/>
  <c r="D219" i="2"/>
  <c r="P112" i="2" s="1"/>
  <c r="V112" i="2" s="1"/>
  <c r="B220" i="2"/>
  <c r="N122" i="2" s="1"/>
  <c r="T122" i="2" s="1"/>
  <c r="C220" i="2"/>
  <c r="O122" i="2" s="1"/>
  <c r="U122" i="2" s="1"/>
  <c r="D220" i="2"/>
  <c r="P122" i="2" s="1"/>
  <c r="V122" i="2" s="1"/>
  <c r="B221" i="2"/>
  <c r="N127" i="2" s="1"/>
  <c r="T127" i="2" s="1"/>
  <c r="C221" i="2"/>
  <c r="O127" i="2" s="1"/>
  <c r="U127" i="2" s="1"/>
  <c r="D221" i="2"/>
  <c r="P127" i="2" s="1"/>
  <c r="V127" i="2" s="1"/>
  <c r="B222" i="2"/>
  <c r="N131" i="2" s="1"/>
  <c r="T131" i="2" s="1"/>
  <c r="C222" i="2"/>
  <c r="O131" i="2" s="1"/>
  <c r="U131" i="2" s="1"/>
  <c r="D222" i="2"/>
  <c r="P131" i="2" s="1"/>
  <c r="V131" i="2" s="1"/>
  <c r="B223" i="2"/>
  <c r="N134" i="2" s="1"/>
  <c r="T134" i="2" s="1"/>
  <c r="C223" i="2"/>
  <c r="O134" i="2" s="1"/>
  <c r="U134" i="2" s="1"/>
  <c r="D223" i="2"/>
  <c r="P134" i="2" s="1"/>
  <c r="V134" i="2" s="1"/>
  <c r="B224" i="2"/>
  <c r="N145" i="2" s="1"/>
  <c r="T145" i="2" s="1"/>
  <c r="C224" i="2"/>
  <c r="O145" i="2" s="1"/>
  <c r="U145" i="2" s="1"/>
  <c r="D224" i="2"/>
  <c r="P145" i="2" s="1"/>
  <c r="V145" i="2" s="1"/>
  <c r="B225" i="2"/>
  <c r="N166" i="2" s="1"/>
  <c r="T166" i="2" s="1"/>
  <c r="C225" i="2"/>
  <c r="O166" i="2" s="1"/>
  <c r="U166" i="2" s="1"/>
  <c r="D225" i="2"/>
  <c r="P166" i="2" s="1"/>
  <c r="V166" i="2" s="1"/>
  <c r="B226" i="2"/>
  <c r="N206" i="2" s="1"/>
  <c r="T206" i="2" s="1"/>
  <c r="C226" i="2"/>
  <c r="O206" i="2" s="1"/>
  <c r="U206" i="2" s="1"/>
  <c r="D226" i="2"/>
  <c r="P206" i="2" s="1"/>
  <c r="V206" i="2" s="1"/>
  <c r="B227" i="2"/>
  <c r="N211" i="2" s="1"/>
  <c r="T211" i="2" s="1"/>
  <c r="C227" i="2"/>
  <c r="O211" i="2" s="1"/>
  <c r="U211" i="2" s="1"/>
  <c r="D227" i="2"/>
  <c r="P211" i="2" s="1"/>
  <c r="V211" i="2" s="1"/>
  <c r="B228" i="2"/>
  <c r="N269" i="2" s="1"/>
  <c r="T269" i="2" s="1"/>
  <c r="C228" i="2"/>
  <c r="O269" i="2" s="1"/>
  <c r="U269" i="2" s="1"/>
  <c r="D228" i="2"/>
  <c r="P269" i="2" s="1"/>
  <c r="V269" i="2" s="1"/>
  <c r="B229" i="2"/>
  <c r="N294" i="2" s="1"/>
  <c r="T294" i="2" s="1"/>
  <c r="C229" i="2"/>
  <c r="O294" i="2" s="1"/>
  <c r="U294" i="2" s="1"/>
  <c r="D229" i="2"/>
  <c r="P294" i="2" s="1"/>
  <c r="V294" i="2" s="1"/>
  <c r="B230" i="2"/>
  <c r="N28" i="2" s="1"/>
  <c r="T28" i="2" s="1"/>
  <c r="C230" i="2"/>
  <c r="O28" i="2" s="1"/>
  <c r="U28" i="2" s="1"/>
  <c r="D230" i="2"/>
  <c r="P28" i="2" s="1"/>
  <c r="V28" i="2" s="1"/>
  <c r="B231" i="2"/>
  <c r="N34" i="2" s="1"/>
  <c r="T34" i="2" s="1"/>
  <c r="C231" i="2"/>
  <c r="O34" i="2" s="1"/>
  <c r="U34" i="2" s="1"/>
  <c r="D231" i="2"/>
  <c r="P34" i="2" s="1"/>
  <c r="V34" i="2" s="1"/>
  <c r="B232" i="2"/>
  <c r="N138" i="2" s="1"/>
  <c r="T138" i="2" s="1"/>
  <c r="C232" i="2"/>
  <c r="O138" i="2" s="1"/>
  <c r="U138" i="2" s="1"/>
  <c r="D232" i="2"/>
  <c r="P138" i="2" s="1"/>
  <c r="V138" i="2" s="1"/>
  <c r="B233" i="2"/>
  <c r="N163" i="2" s="1"/>
  <c r="T163" i="2" s="1"/>
  <c r="C233" i="2"/>
  <c r="O163" i="2" s="1"/>
  <c r="U163" i="2" s="1"/>
  <c r="D233" i="2"/>
  <c r="P163" i="2" s="1"/>
  <c r="V163" i="2" s="1"/>
  <c r="B234" i="2"/>
  <c r="N171" i="2" s="1"/>
  <c r="T171" i="2" s="1"/>
  <c r="C234" i="2"/>
  <c r="O171" i="2" s="1"/>
  <c r="U171" i="2" s="1"/>
  <c r="D234" i="2"/>
  <c r="P171" i="2" s="1"/>
  <c r="V171" i="2" s="1"/>
  <c r="B235" i="2"/>
  <c r="N202" i="2" s="1"/>
  <c r="T202" i="2" s="1"/>
  <c r="C235" i="2"/>
  <c r="O202" i="2" s="1"/>
  <c r="U202" i="2" s="1"/>
  <c r="D235" i="2"/>
  <c r="P202" i="2" s="1"/>
  <c r="V202" i="2" s="1"/>
  <c r="B236" i="2"/>
  <c r="N205" i="2" s="1"/>
  <c r="T205" i="2" s="1"/>
  <c r="C236" i="2"/>
  <c r="O205" i="2" s="1"/>
  <c r="U205" i="2" s="1"/>
  <c r="D236" i="2"/>
  <c r="P205" i="2" s="1"/>
  <c r="V205" i="2" s="1"/>
  <c r="B237" i="2"/>
  <c r="N234" i="2" s="1"/>
  <c r="T234" i="2" s="1"/>
  <c r="C237" i="2"/>
  <c r="O234" i="2" s="1"/>
  <c r="U234" i="2" s="1"/>
  <c r="D237" i="2"/>
  <c r="P234" i="2" s="1"/>
  <c r="V234" i="2" s="1"/>
  <c r="B238" i="2"/>
  <c r="N251" i="2" s="1"/>
  <c r="T251" i="2" s="1"/>
  <c r="C238" i="2"/>
  <c r="O251" i="2" s="1"/>
  <c r="U251" i="2" s="1"/>
  <c r="D238" i="2"/>
  <c r="P251" i="2" s="1"/>
  <c r="V251" i="2" s="1"/>
  <c r="B239" i="2"/>
  <c r="N304" i="2" s="1"/>
  <c r="T304" i="2" s="1"/>
  <c r="C239" i="2"/>
  <c r="O304" i="2" s="1"/>
  <c r="U304" i="2" s="1"/>
  <c r="D239" i="2"/>
  <c r="P304" i="2" s="1"/>
  <c r="V304" i="2" s="1"/>
  <c r="B240" i="2"/>
  <c r="N316" i="2" s="1"/>
  <c r="T316" i="2" s="1"/>
  <c r="C240" i="2"/>
  <c r="O316" i="2" s="1"/>
  <c r="U316" i="2" s="1"/>
  <c r="D240" i="2"/>
  <c r="P316" i="2" s="1"/>
  <c r="V316" i="2" s="1"/>
  <c r="B241" i="2"/>
  <c r="N319" i="2" s="1"/>
  <c r="T319" i="2" s="1"/>
  <c r="C241" i="2"/>
  <c r="O319" i="2" s="1"/>
  <c r="U319" i="2" s="1"/>
  <c r="D241" i="2"/>
  <c r="P319" i="2" s="1"/>
  <c r="V319" i="2" s="1"/>
  <c r="B242" i="2"/>
  <c r="N8" i="2" s="1"/>
  <c r="C242" i="2"/>
  <c r="O8" i="2" s="1"/>
  <c r="D242" i="2"/>
  <c r="P8" i="2" s="1"/>
  <c r="B243" i="2"/>
  <c r="N59" i="2" s="1"/>
  <c r="C243" i="2"/>
  <c r="O59" i="2" s="1"/>
  <c r="D243" i="2"/>
  <c r="P59" i="2" s="1"/>
  <c r="B244" i="2"/>
  <c r="N236" i="2" s="1"/>
  <c r="C244" i="2"/>
  <c r="O236" i="2" s="1"/>
  <c r="D244" i="2"/>
  <c r="P236" i="2" s="1"/>
  <c r="B245" i="2"/>
  <c r="N324" i="2" s="1"/>
  <c r="C245" i="2"/>
  <c r="O324" i="2" s="1"/>
  <c r="D245" i="2"/>
  <c r="P324" i="2" s="1"/>
  <c r="B246" i="2"/>
  <c r="N92" i="2" s="1"/>
  <c r="C246" i="2"/>
  <c r="O92" i="2" s="1"/>
  <c r="D246" i="2"/>
  <c r="P92" i="2" s="1"/>
  <c r="B247" i="2"/>
  <c r="N125" i="2" s="1"/>
  <c r="C247" i="2"/>
  <c r="O125" i="2" s="1"/>
  <c r="D247" i="2"/>
  <c r="P125" i="2" s="1"/>
  <c r="B248" i="2"/>
  <c r="N152" i="2" s="1"/>
  <c r="C248" i="2"/>
  <c r="O152" i="2" s="1"/>
  <c r="D248" i="2"/>
  <c r="P152" i="2" s="1"/>
  <c r="B249" i="2"/>
  <c r="N216" i="2" s="1"/>
  <c r="C249" i="2"/>
  <c r="O216" i="2" s="1"/>
  <c r="D249" i="2"/>
  <c r="P216" i="2" s="1"/>
  <c r="B250" i="2"/>
  <c r="N301" i="2" s="1"/>
  <c r="C250" i="2"/>
  <c r="O301" i="2" s="1"/>
  <c r="D250" i="2"/>
  <c r="P301" i="2" s="1"/>
  <c r="B251" i="2"/>
  <c r="N15" i="2" s="1"/>
  <c r="C251" i="2"/>
  <c r="O15" i="2" s="1"/>
  <c r="D251" i="2"/>
  <c r="P15" i="2" s="1"/>
  <c r="B252" i="2"/>
  <c r="N86" i="2" s="1"/>
  <c r="C252" i="2"/>
  <c r="O86" i="2" s="1"/>
  <c r="D252" i="2"/>
  <c r="P86" i="2" s="1"/>
  <c r="B253" i="2"/>
  <c r="N93" i="2" s="1"/>
  <c r="C253" i="2"/>
  <c r="O93" i="2" s="1"/>
  <c r="D253" i="2"/>
  <c r="P93" i="2" s="1"/>
  <c r="B254" i="2"/>
  <c r="N101" i="2" s="1"/>
  <c r="C254" i="2"/>
  <c r="O101" i="2" s="1"/>
  <c r="D254" i="2"/>
  <c r="P101" i="2" s="1"/>
  <c r="B255" i="2"/>
  <c r="N109" i="2" s="1"/>
  <c r="C255" i="2"/>
  <c r="O109" i="2" s="1"/>
  <c r="D255" i="2"/>
  <c r="P109" i="2" s="1"/>
  <c r="B256" i="2"/>
  <c r="N123" i="2" s="1"/>
  <c r="C256" i="2"/>
  <c r="O123" i="2" s="1"/>
  <c r="D256" i="2"/>
  <c r="P123" i="2" s="1"/>
  <c r="B257" i="2"/>
  <c r="N126" i="2" s="1"/>
  <c r="C257" i="2"/>
  <c r="O126" i="2" s="1"/>
  <c r="D257" i="2"/>
  <c r="P126" i="2" s="1"/>
  <c r="B258" i="2"/>
  <c r="N173" i="2" s="1"/>
  <c r="C258" i="2"/>
  <c r="O173" i="2" s="1"/>
  <c r="D258" i="2"/>
  <c r="P173" i="2" s="1"/>
  <c r="B259" i="2"/>
  <c r="N221" i="2" s="1"/>
  <c r="C259" i="2"/>
  <c r="O221" i="2" s="1"/>
  <c r="D259" i="2"/>
  <c r="P221" i="2" s="1"/>
  <c r="B260" i="2"/>
  <c r="N279" i="2" s="1"/>
  <c r="C260" i="2"/>
  <c r="O279" i="2" s="1"/>
  <c r="D260" i="2"/>
  <c r="P279" i="2" s="1"/>
  <c r="B261" i="2"/>
  <c r="N315" i="2" s="1"/>
  <c r="C261" i="2"/>
  <c r="O315" i="2" s="1"/>
  <c r="D261" i="2"/>
  <c r="P315" i="2" s="1"/>
  <c r="B262" i="2"/>
  <c r="N7" i="2" s="1"/>
  <c r="C262" i="2"/>
  <c r="O7" i="2" s="1"/>
  <c r="D262" i="2"/>
  <c r="P7" i="2" s="1"/>
  <c r="B263" i="2"/>
  <c r="N47" i="2" s="1"/>
  <c r="C263" i="2"/>
  <c r="O47" i="2" s="1"/>
  <c r="D263" i="2"/>
  <c r="P47" i="2" s="1"/>
  <c r="B264" i="2"/>
  <c r="N74" i="2" s="1"/>
  <c r="C264" i="2"/>
  <c r="O74" i="2" s="1"/>
  <c r="D264" i="2"/>
  <c r="P74" i="2" s="1"/>
  <c r="B265" i="2"/>
  <c r="N79" i="2" s="1"/>
  <c r="C265" i="2"/>
  <c r="O79" i="2" s="1"/>
  <c r="D265" i="2"/>
  <c r="P79" i="2" s="1"/>
  <c r="B266" i="2"/>
  <c r="N110" i="2" s="1"/>
  <c r="C266" i="2"/>
  <c r="O110" i="2" s="1"/>
  <c r="D266" i="2"/>
  <c r="P110" i="2" s="1"/>
  <c r="B267" i="2"/>
  <c r="N158" i="2" s="1"/>
  <c r="C267" i="2"/>
  <c r="O158" i="2" s="1"/>
  <c r="D267" i="2"/>
  <c r="P158" i="2" s="1"/>
  <c r="B268" i="2"/>
  <c r="N230" i="2" s="1"/>
  <c r="C268" i="2"/>
  <c r="O230" i="2" s="1"/>
  <c r="D268" i="2"/>
  <c r="P230" i="2" s="1"/>
  <c r="B269" i="2"/>
  <c r="N232" i="2" s="1"/>
  <c r="C269" i="2"/>
  <c r="O232" i="2" s="1"/>
  <c r="D269" i="2"/>
  <c r="P232" i="2" s="1"/>
  <c r="B270" i="2"/>
  <c r="N270" i="2" s="1"/>
  <c r="C270" i="2"/>
  <c r="O270" i="2" s="1"/>
  <c r="D270" i="2"/>
  <c r="P270" i="2" s="1"/>
  <c r="B271" i="2"/>
  <c r="N281" i="2" s="1"/>
  <c r="C271" i="2"/>
  <c r="O281" i="2" s="1"/>
  <c r="D271" i="2"/>
  <c r="P281" i="2" s="1"/>
  <c r="B272" i="2"/>
  <c r="N284" i="2" s="1"/>
  <c r="C272" i="2"/>
  <c r="O284" i="2" s="1"/>
  <c r="D272" i="2"/>
  <c r="P284" i="2" s="1"/>
  <c r="B273" i="2"/>
  <c r="N289" i="2" s="1"/>
  <c r="C273" i="2"/>
  <c r="O289" i="2" s="1"/>
  <c r="D273" i="2"/>
  <c r="P289" i="2" s="1"/>
  <c r="B274" i="2"/>
  <c r="N54" i="2" s="1"/>
  <c r="C274" i="2"/>
  <c r="O54" i="2" s="1"/>
  <c r="D274" i="2"/>
  <c r="P54" i="2" s="1"/>
  <c r="B275" i="2"/>
  <c r="N197" i="2" s="1"/>
  <c r="C275" i="2"/>
  <c r="O197" i="2" s="1"/>
  <c r="D275" i="2"/>
  <c r="P197" i="2" s="1"/>
  <c r="B276" i="2"/>
  <c r="N246" i="2" s="1"/>
  <c r="C276" i="2"/>
  <c r="O246" i="2" s="1"/>
  <c r="D276" i="2"/>
  <c r="P246" i="2" s="1"/>
  <c r="B277" i="2"/>
  <c r="N291" i="2" s="1"/>
  <c r="C277" i="2"/>
  <c r="O291" i="2" s="1"/>
  <c r="D277" i="2"/>
  <c r="P291" i="2" s="1"/>
  <c r="B278" i="2"/>
  <c r="N309" i="2" s="1"/>
  <c r="C278" i="2"/>
  <c r="O309" i="2" s="1"/>
  <c r="D278" i="2"/>
  <c r="P309" i="2" s="1"/>
  <c r="B279" i="2"/>
  <c r="N95" i="2" s="1"/>
  <c r="C279" i="2"/>
  <c r="O95" i="2" s="1"/>
  <c r="D279" i="2"/>
  <c r="P95" i="2" s="1"/>
  <c r="B280" i="2"/>
  <c r="N98" i="2" s="1"/>
  <c r="C280" i="2"/>
  <c r="O98" i="2" s="1"/>
  <c r="D280" i="2"/>
  <c r="P98" i="2" s="1"/>
  <c r="B281" i="2"/>
  <c r="N113" i="2" s="1"/>
  <c r="C281" i="2"/>
  <c r="O113" i="2" s="1"/>
  <c r="D281" i="2"/>
  <c r="P113" i="2" s="1"/>
  <c r="B282" i="2"/>
  <c r="N172" i="2" s="1"/>
  <c r="C282" i="2"/>
  <c r="O172" i="2" s="1"/>
  <c r="D282" i="2"/>
  <c r="P172" i="2" s="1"/>
  <c r="B283" i="2"/>
  <c r="N209" i="2" s="1"/>
  <c r="C283" i="2"/>
  <c r="O209" i="2" s="1"/>
  <c r="D283" i="2"/>
  <c r="P209" i="2" s="1"/>
  <c r="B284" i="2"/>
  <c r="N219" i="2" s="1"/>
  <c r="C284" i="2"/>
  <c r="O219" i="2" s="1"/>
  <c r="D284" i="2"/>
  <c r="P219" i="2" s="1"/>
  <c r="B285" i="2"/>
  <c r="N254" i="2" s="1"/>
  <c r="C285" i="2"/>
  <c r="O254" i="2" s="1"/>
  <c r="D285" i="2"/>
  <c r="P254" i="2" s="1"/>
  <c r="B286" i="2"/>
  <c r="N268" i="2" s="1"/>
  <c r="C286" i="2"/>
  <c r="O268" i="2" s="1"/>
  <c r="D286" i="2"/>
  <c r="P268" i="2" s="1"/>
  <c r="B287" i="2"/>
  <c r="N274" i="2" s="1"/>
  <c r="C287" i="2"/>
  <c r="O274" i="2" s="1"/>
  <c r="D287" i="2"/>
  <c r="P274" i="2" s="1"/>
  <c r="B288" i="2"/>
  <c r="N300" i="2" s="1"/>
  <c r="C288" i="2"/>
  <c r="O300" i="2" s="1"/>
  <c r="D288" i="2"/>
  <c r="P300" i="2" s="1"/>
  <c r="B289" i="2"/>
  <c r="N318" i="2" s="1"/>
  <c r="C289" i="2"/>
  <c r="O318" i="2" s="1"/>
  <c r="D289" i="2"/>
  <c r="P318" i="2" s="1"/>
  <c r="B290" i="2"/>
  <c r="N2" i="2" s="1"/>
  <c r="C290" i="2"/>
  <c r="O2" i="2" s="1"/>
  <c r="D290" i="2"/>
  <c r="P2" i="2" s="1"/>
  <c r="B291" i="2"/>
  <c r="N5" i="2" s="1"/>
  <c r="C291" i="2"/>
  <c r="O5" i="2" s="1"/>
  <c r="D291" i="2"/>
  <c r="P5" i="2" s="1"/>
  <c r="B292" i="2"/>
  <c r="N58" i="2" s="1"/>
  <c r="C292" i="2"/>
  <c r="O58" i="2" s="1"/>
  <c r="D292" i="2"/>
  <c r="P58" i="2" s="1"/>
  <c r="B293" i="2"/>
  <c r="N70" i="2" s="1"/>
  <c r="C293" i="2"/>
  <c r="O70" i="2" s="1"/>
  <c r="D293" i="2"/>
  <c r="P70" i="2" s="1"/>
  <c r="B294" i="2"/>
  <c r="N133" i="2" s="1"/>
  <c r="C294" i="2"/>
  <c r="O133" i="2" s="1"/>
  <c r="D294" i="2"/>
  <c r="P133" i="2" s="1"/>
  <c r="B295" i="2"/>
  <c r="N169" i="2" s="1"/>
  <c r="C295" i="2"/>
  <c r="O169" i="2" s="1"/>
  <c r="D295" i="2"/>
  <c r="P169" i="2" s="1"/>
  <c r="B296" i="2"/>
  <c r="N322" i="2" s="1"/>
  <c r="C296" i="2"/>
  <c r="O322" i="2" s="1"/>
  <c r="D296" i="2"/>
  <c r="P322" i="2" s="1"/>
  <c r="B297" i="2"/>
  <c r="N17" i="2" s="1"/>
  <c r="T17" i="2" s="1"/>
  <c r="C297" i="2"/>
  <c r="O17" i="2" s="1"/>
  <c r="U17" i="2" s="1"/>
  <c r="D297" i="2"/>
  <c r="P17" i="2" s="1"/>
  <c r="V17" i="2" s="1"/>
  <c r="B298" i="2"/>
  <c r="N27" i="2" s="1"/>
  <c r="T27" i="2" s="1"/>
  <c r="C298" i="2"/>
  <c r="O27" i="2" s="1"/>
  <c r="U27" i="2" s="1"/>
  <c r="D298" i="2"/>
  <c r="P27" i="2" s="1"/>
  <c r="V27" i="2" s="1"/>
  <c r="B299" i="2"/>
  <c r="N35" i="2" s="1"/>
  <c r="T35" i="2" s="1"/>
  <c r="C299" i="2"/>
  <c r="O35" i="2" s="1"/>
  <c r="U35" i="2" s="1"/>
  <c r="D299" i="2"/>
  <c r="P35" i="2" s="1"/>
  <c r="V35" i="2" s="1"/>
  <c r="B300" i="2"/>
  <c r="N66" i="2" s="1"/>
  <c r="T66" i="2" s="1"/>
  <c r="C300" i="2"/>
  <c r="O66" i="2" s="1"/>
  <c r="U66" i="2" s="1"/>
  <c r="D300" i="2"/>
  <c r="P66" i="2" s="1"/>
  <c r="V66" i="2" s="1"/>
  <c r="B301" i="2"/>
  <c r="N139" i="2" s="1"/>
  <c r="T139" i="2" s="1"/>
  <c r="C301" i="2"/>
  <c r="O139" i="2" s="1"/>
  <c r="U139" i="2" s="1"/>
  <c r="D301" i="2"/>
  <c r="P139" i="2" s="1"/>
  <c r="V139" i="2" s="1"/>
  <c r="B302" i="2"/>
  <c r="N186" i="2" s="1"/>
  <c r="T186" i="2" s="1"/>
  <c r="C302" i="2"/>
  <c r="O186" i="2" s="1"/>
  <c r="U186" i="2" s="1"/>
  <c r="D302" i="2"/>
  <c r="P186" i="2" s="1"/>
  <c r="V186" i="2" s="1"/>
  <c r="B303" i="2"/>
  <c r="N200" i="2" s="1"/>
  <c r="T200" i="2" s="1"/>
  <c r="C303" i="2"/>
  <c r="O200" i="2" s="1"/>
  <c r="U200" i="2" s="1"/>
  <c r="D303" i="2"/>
  <c r="P200" i="2" s="1"/>
  <c r="V200" i="2" s="1"/>
  <c r="B304" i="2"/>
  <c r="N201" i="2" s="1"/>
  <c r="T201" i="2" s="1"/>
  <c r="C304" i="2"/>
  <c r="O201" i="2" s="1"/>
  <c r="U201" i="2" s="1"/>
  <c r="D304" i="2"/>
  <c r="P201" i="2" s="1"/>
  <c r="V201" i="2" s="1"/>
  <c r="B305" i="2"/>
  <c r="N239" i="2" s="1"/>
  <c r="T239" i="2" s="1"/>
  <c r="C305" i="2"/>
  <c r="O239" i="2" s="1"/>
  <c r="U239" i="2" s="1"/>
  <c r="D305" i="2"/>
  <c r="P239" i="2" s="1"/>
  <c r="V239" i="2" s="1"/>
  <c r="B306" i="2"/>
  <c r="N271" i="2" s="1"/>
  <c r="T271" i="2" s="1"/>
  <c r="C306" i="2"/>
  <c r="O271" i="2" s="1"/>
  <c r="U271" i="2" s="1"/>
  <c r="D306" i="2"/>
  <c r="P271" i="2" s="1"/>
  <c r="V271" i="2" s="1"/>
  <c r="B307" i="2"/>
  <c r="N285" i="2" s="1"/>
  <c r="T285" i="2" s="1"/>
  <c r="C307" i="2"/>
  <c r="O285" i="2" s="1"/>
  <c r="U285" i="2" s="1"/>
  <c r="D307" i="2"/>
  <c r="P285" i="2" s="1"/>
  <c r="V285" i="2" s="1"/>
  <c r="B308" i="2"/>
  <c r="N314" i="2" s="1"/>
  <c r="T314" i="2" s="1"/>
  <c r="C308" i="2"/>
  <c r="O314" i="2" s="1"/>
  <c r="U314" i="2" s="1"/>
  <c r="D308" i="2"/>
  <c r="P314" i="2" s="1"/>
  <c r="V314" i="2" s="1"/>
  <c r="B309" i="2"/>
  <c r="N84" i="2" s="1"/>
  <c r="C309" i="2"/>
  <c r="O84" i="2" s="1"/>
  <c r="D309" i="2"/>
  <c r="P84" i="2" s="1"/>
  <c r="B310" i="2"/>
  <c r="N100" i="2" s="1"/>
  <c r="C310" i="2"/>
  <c r="O100" i="2" s="1"/>
  <c r="D310" i="2"/>
  <c r="P100" i="2" s="1"/>
  <c r="B311" i="2"/>
  <c r="N167" i="2" s="1"/>
  <c r="C311" i="2"/>
  <c r="O167" i="2" s="1"/>
  <c r="D311" i="2"/>
  <c r="P167" i="2" s="1"/>
  <c r="B312" i="2"/>
  <c r="N178" i="2" s="1"/>
  <c r="C312" i="2"/>
  <c r="O178" i="2" s="1"/>
  <c r="D312" i="2"/>
  <c r="P178" i="2" s="1"/>
  <c r="B313" i="2"/>
  <c r="N240" i="2" s="1"/>
  <c r="C313" i="2"/>
  <c r="O240" i="2" s="1"/>
  <c r="D313" i="2"/>
  <c r="P240" i="2" s="1"/>
  <c r="B314" i="2"/>
  <c r="N276" i="2" s="1"/>
  <c r="C314" i="2"/>
  <c r="O276" i="2" s="1"/>
  <c r="D314" i="2"/>
  <c r="P276" i="2" s="1"/>
  <c r="B315" i="2"/>
  <c r="N286" i="2" s="1"/>
  <c r="C315" i="2"/>
  <c r="O286" i="2" s="1"/>
  <c r="D315" i="2"/>
  <c r="P286" i="2" s="1"/>
  <c r="B316" i="2"/>
  <c r="N305" i="2" s="1"/>
  <c r="C316" i="2"/>
  <c r="O305" i="2" s="1"/>
  <c r="D316" i="2"/>
  <c r="P305" i="2" s="1"/>
  <c r="B317" i="2"/>
  <c r="N61" i="2" s="1"/>
  <c r="C317" i="2"/>
  <c r="O61" i="2" s="1"/>
  <c r="D317" i="2"/>
  <c r="P61" i="2" s="1"/>
  <c r="B318" i="2"/>
  <c r="N85" i="2" s="1"/>
  <c r="C318" i="2"/>
  <c r="O85" i="2" s="1"/>
  <c r="D318" i="2"/>
  <c r="P85" i="2" s="1"/>
  <c r="B319" i="2"/>
  <c r="N179" i="2" s="1"/>
  <c r="C319" i="2"/>
  <c r="O179" i="2" s="1"/>
  <c r="D319" i="2"/>
  <c r="P179" i="2" s="1"/>
  <c r="B320" i="2"/>
  <c r="N204" i="2" s="1"/>
  <c r="C320" i="2"/>
  <c r="O204" i="2" s="1"/>
  <c r="D320" i="2"/>
  <c r="P204" i="2" s="1"/>
  <c r="B321" i="2"/>
  <c r="N306" i="2" s="1"/>
  <c r="C321" i="2"/>
  <c r="O306" i="2" s="1"/>
  <c r="D321" i="2"/>
  <c r="P306" i="2" s="1"/>
  <c r="B322" i="2"/>
  <c r="N312" i="2" s="1"/>
  <c r="C322" i="2"/>
  <c r="O312" i="2" s="1"/>
  <c r="D322" i="2"/>
  <c r="P312" i="2" s="1"/>
  <c r="B323" i="2"/>
  <c r="N53" i="2" s="1"/>
  <c r="C323" i="2"/>
  <c r="O53" i="2" s="1"/>
  <c r="D323" i="2"/>
  <c r="P53" i="2" s="1"/>
  <c r="B324" i="2"/>
  <c r="N67" i="2" s="1"/>
  <c r="C324" i="2"/>
  <c r="O67" i="2" s="1"/>
  <c r="D324" i="2"/>
  <c r="P67" i="2" s="1"/>
  <c r="B325" i="2"/>
  <c r="N104" i="2" s="1"/>
  <c r="C325" i="2"/>
  <c r="O104" i="2" s="1"/>
  <c r="D325" i="2"/>
  <c r="P104" i="2" s="1"/>
  <c r="B326" i="2"/>
  <c r="N108" i="2" s="1"/>
  <c r="C326" i="2"/>
  <c r="O108" i="2" s="1"/>
  <c r="D326" i="2"/>
  <c r="P108" i="2" s="1"/>
  <c r="B327" i="2"/>
  <c r="N265" i="2" s="1"/>
  <c r="C327" i="2"/>
  <c r="O265" i="2" s="1"/>
  <c r="D327" i="2"/>
  <c r="P265" i="2" s="1"/>
  <c r="B328" i="2"/>
  <c r="N280" i="2" s="1"/>
  <c r="C328" i="2"/>
  <c r="O280" i="2" s="1"/>
  <c r="D328" i="2"/>
  <c r="P280" i="2" s="1"/>
  <c r="B329" i="2"/>
  <c r="N165" i="2" s="1"/>
  <c r="C329" i="2"/>
  <c r="O165" i="2" s="1"/>
  <c r="D329" i="2"/>
  <c r="P165" i="2" s="1"/>
  <c r="B330" i="2"/>
  <c r="N227" i="2" s="1"/>
  <c r="C330" i="2"/>
  <c r="O227" i="2" s="1"/>
  <c r="D330" i="2"/>
  <c r="P227" i="2" s="1"/>
  <c r="B331" i="2"/>
  <c r="N248" i="2" s="1"/>
  <c r="C331" i="2"/>
  <c r="O248" i="2" s="1"/>
  <c r="D331" i="2"/>
  <c r="P248" i="2" s="1"/>
  <c r="B332" i="2"/>
  <c r="N275" i="2" s="1"/>
  <c r="C332" i="2"/>
  <c r="O275" i="2" s="1"/>
  <c r="D332" i="2"/>
  <c r="P275" i="2" s="1"/>
  <c r="B333" i="2"/>
  <c r="N310" i="2" s="1"/>
  <c r="C333" i="2"/>
  <c r="O310" i="2" s="1"/>
  <c r="D333" i="2"/>
  <c r="P310" i="2" s="1"/>
  <c r="B334" i="2"/>
  <c r="C334" i="2"/>
  <c r="D334" i="2"/>
  <c r="B335" i="2"/>
  <c r="C335" i="2"/>
  <c r="D335" i="2"/>
  <c r="B336" i="2"/>
  <c r="C336" i="2"/>
  <c r="D336" i="2"/>
  <c r="B337" i="2"/>
  <c r="C337" i="2"/>
  <c r="D337" i="2"/>
  <c r="B338" i="2"/>
  <c r="C338" i="2"/>
  <c r="D338" i="2"/>
  <c r="B339" i="2"/>
  <c r="C339" i="2"/>
  <c r="D339" i="2"/>
  <c r="B340" i="2"/>
  <c r="C340" i="2"/>
  <c r="D340" i="2"/>
  <c r="B341" i="2"/>
  <c r="C341" i="2"/>
  <c r="D341" i="2"/>
  <c r="B342" i="2"/>
  <c r="C342" i="2"/>
  <c r="D342" i="2"/>
  <c r="B343" i="2"/>
  <c r="C343" i="2"/>
  <c r="D343" i="2"/>
  <c r="B344" i="2"/>
  <c r="C344" i="2"/>
  <c r="D344" i="2"/>
  <c r="B345" i="2"/>
  <c r="C345" i="2"/>
  <c r="D345" i="2"/>
  <c r="B346" i="2"/>
  <c r="C346" i="2"/>
  <c r="D346" i="2"/>
  <c r="B347" i="2"/>
  <c r="C347" i="2"/>
  <c r="D347" i="2"/>
  <c r="B348" i="2"/>
  <c r="C348" i="2"/>
  <c r="D348" i="2"/>
  <c r="B349" i="2"/>
  <c r="C349" i="2"/>
  <c r="D349" i="2"/>
  <c r="B350" i="2"/>
  <c r="C350" i="2"/>
  <c r="D350" i="2"/>
  <c r="B351" i="2"/>
  <c r="C351" i="2"/>
  <c r="D351" i="2"/>
  <c r="B352" i="2"/>
  <c r="C352" i="2"/>
  <c r="D352" i="2"/>
  <c r="B353" i="2"/>
  <c r="C353" i="2"/>
  <c r="D353" i="2"/>
  <c r="B354" i="2"/>
  <c r="C354" i="2"/>
  <c r="D354" i="2"/>
  <c r="B355" i="2"/>
  <c r="C355" i="2"/>
  <c r="D355" i="2"/>
  <c r="B356" i="2"/>
  <c r="C356" i="2"/>
  <c r="D356" i="2"/>
  <c r="B357" i="2"/>
  <c r="C357" i="2"/>
  <c r="D357" i="2"/>
  <c r="B358" i="2"/>
  <c r="C358" i="2"/>
  <c r="D358" i="2"/>
  <c r="B359" i="2"/>
  <c r="C359" i="2"/>
  <c r="D359" i="2"/>
  <c r="B360" i="2"/>
  <c r="C360" i="2"/>
  <c r="D360" i="2"/>
  <c r="B361" i="2"/>
  <c r="C361" i="2"/>
  <c r="D361" i="2"/>
  <c r="B362" i="2"/>
  <c r="C362" i="2"/>
  <c r="D362" i="2"/>
  <c r="B363" i="2"/>
  <c r="C363" i="2"/>
  <c r="D363" i="2"/>
  <c r="B364" i="2"/>
  <c r="C364" i="2"/>
  <c r="D364" i="2"/>
  <c r="B365" i="2"/>
  <c r="C365" i="2"/>
  <c r="D365" i="2"/>
  <c r="B366" i="2"/>
  <c r="C366" i="2"/>
  <c r="D366" i="2"/>
  <c r="B367" i="2"/>
  <c r="C367" i="2"/>
  <c r="D367" i="2"/>
  <c r="B368" i="2"/>
  <c r="C368" i="2"/>
  <c r="D368" i="2"/>
  <c r="B369" i="2"/>
  <c r="C369" i="2"/>
  <c r="D369" i="2"/>
  <c r="B370" i="2"/>
  <c r="C370" i="2"/>
  <c r="D370" i="2"/>
  <c r="B371" i="2"/>
  <c r="C371" i="2"/>
  <c r="D371" i="2"/>
  <c r="B372" i="2"/>
  <c r="C372" i="2"/>
  <c r="D372" i="2"/>
  <c r="B373" i="2"/>
  <c r="C373" i="2"/>
  <c r="D373" i="2"/>
  <c r="B374" i="2"/>
  <c r="C374" i="2"/>
  <c r="D374" i="2"/>
  <c r="B375" i="2"/>
  <c r="C375" i="2"/>
  <c r="D375" i="2"/>
  <c r="B376" i="2"/>
  <c r="C376" i="2"/>
  <c r="D376" i="2"/>
  <c r="B377" i="2"/>
  <c r="C377" i="2"/>
  <c r="D377" i="2"/>
  <c r="B378" i="2"/>
  <c r="C378" i="2"/>
  <c r="D378" i="2"/>
  <c r="B379" i="2"/>
  <c r="C379" i="2"/>
  <c r="D379" i="2"/>
  <c r="B380" i="2"/>
  <c r="C380" i="2"/>
  <c r="D380" i="2"/>
  <c r="B381" i="2"/>
  <c r="C381" i="2"/>
  <c r="D381" i="2"/>
  <c r="B382" i="2"/>
  <c r="C382" i="2"/>
  <c r="D382" i="2"/>
  <c r="B383" i="2"/>
  <c r="C383" i="2"/>
  <c r="D383" i="2"/>
  <c r="B384" i="2"/>
  <c r="C384" i="2"/>
  <c r="D384" i="2"/>
  <c r="B385" i="2"/>
  <c r="C385" i="2"/>
  <c r="D385" i="2"/>
  <c r="B386" i="2"/>
  <c r="C386" i="2"/>
  <c r="D386" i="2"/>
  <c r="B387" i="2"/>
  <c r="C387" i="2"/>
  <c r="D387" i="2"/>
  <c r="B388" i="2"/>
  <c r="C388" i="2"/>
  <c r="D388" i="2"/>
  <c r="B389" i="2"/>
  <c r="C389" i="2"/>
  <c r="D389" i="2"/>
  <c r="B390" i="2"/>
  <c r="C390" i="2"/>
  <c r="D390" i="2"/>
  <c r="B391" i="2"/>
  <c r="C391" i="2"/>
  <c r="D391" i="2"/>
  <c r="B392" i="2"/>
  <c r="C392" i="2"/>
  <c r="D392" i="2"/>
  <c r="B393" i="2"/>
  <c r="C393" i="2"/>
  <c r="D393" i="2"/>
  <c r="B394" i="2"/>
  <c r="C394" i="2"/>
  <c r="D394" i="2"/>
  <c r="B395" i="2"/>
  <c r="C395" i="2"/>
  <c r="D395" i="2"/>
  <c r="B396" i="2"/>
  <c r="C396" i="2"/>
  <c r="D396" i="2"/>
  <c r="B397" i="2"/>
  <c r="C397" i="2"/>
  <c r="D397" i="2"/>
  <c r="B398" i="2"/>
  <c r="C398" i="2"/>
  <c r="D398" i="2"/>
  <c r="B399" i="2"/>
  <c r="C399" i="2"/>
  <c r="D399" i="2"/>
  <c r="B400" i="2"/>
  <c r="C400" i="2"/>
  <c r="D400" i="2"/>
  <c r="B401" i="2"/>
  <c r="C401" i="2"/>
  <c r="D401" i="2"/>
  <c r="B402" i="2"/>
  <c r="C402" i="2"/>
  <c r="D402" i="2"/>
  <c r="B403" i="2"/>
  <c r="C403" i="2"/>
  <c r="D403" i="2"/>
  <c r="B404" i="2"/>
  <c r="C404" i="2"/>
  <c r="D404" i="2"/>
  <c r="B405" i="2"/>
  <c r="C405" i="2"/>
  <c r="D405" i="2"/>
  <c r="B406" i="2"/>
  <c r="C406" i="2"/>
  <c r="D406" i="2"/>
  <c r="B407" i="2"/>
  <c r="C407" i="2"/>
  <c r="D407" i="2"/>
  <c r="B408" i="2"/>
  <c r="C408" i="2"/>
  <c r="D408" i="2"/>
  <c r="B409" i="2"/>
  <c r="C409" i="2"/>
  <c r="D409" i="2"/>
  <c r="B410" i="2"/>
  <c r="C410" i="2"/>
  <c r="D410" i="2"/>
  <c r="B411" i="2"/>
  <c r="C411" i="2"/>
  <c r="D411" i="2"/>
  <c r="B412" i="2"/>
  <c r="C412" i="2"/>
  <c r="D412" i="2"/>
  <c r="B413" i="2"/>
  <c r="C413" i="2"/>
  <c r="D413" i="2"/>
  <c r="B414" i="2"/>
  <c r="C414" i="2"/>
  <c r="D414" i="2"/>
  <c r="D8" i="2"/>
  <c r="P73" i="2" s="1"/>
  <c r="V73" i="2" s="1"/>
  <c r="C8" i="2"/>
  <c r="O73" i="2" s="1"/>
  <c r="U73" i="2" s="1"/>
  <c r="B8" i="2"/>
  <c r="N73" i="2" s="1"/>
  <c r="T73" i="2" s="1"/>
  <c r="B9" i="1"/>
  <c r="N11" i="1" s="1"/>
  <c r="C9" i="1"/>
  <c r="O11" i="1" s="1"/>
  <c r="D9" i="1"/>
  <c r="P11" i="1" s="1"/>
  <c r="B10" i="1"/>
  <c r="C10" i="1"/>
  <c r="D10" i="1"/>
  <c r="B11" i="1"/>
  <c r="C11" i="1"/>
  <c r="D11" i="1"/>
  <c r="B12" i="1"/>
  <c r="N25" i="1" s="1"/>
  <c r="C12" i="1"/>
  <c r="O25" i="1" s="1"/>
  <c r="D12" i="1"/>
  <c r="P25" i="1" s="1"/>
  <c r="B13" i="1"/>
  <c r="C13" i="1"/>
  <c r="D13" i="1"/>
  <c r="B14" i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N7" i="1" s="1"/>
  <c r="C26" i="1"/>
  <c r="O7" i="1" s="1"/>
  <c r="D26" i="1"/>
  <c r="P7" i="1" s="1"/>
  <c r="B27" i="1"/>
  <c r="C27" i="1"/>
  <c r="D27" i="1"/>
  <c r="B28" i="1"/>
  <c r="C28" i="1"/>
  <c r="D28" i="1"/>
  <c r="B29" i="1"/>
  <c r="C29" i="1"/>
  <c r="D29" i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N19" i="1" s="1"/>
  <c r="C37" i="1"/>
  <c r="O19" i="1" s="1"/>
  <c r="D37" i="1"/>
  <c r="P19" i="1" s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N23" i="1" s="1"/>
  <c r="C48" i="1"/>
  <c r="O23" i="1" s="1"/>
  <c r="D48" i="1"/>
  <c r="P23" i="1" s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D56" i="1"/>
  <c r="B57" i="1"/>
  <c r="C57" i="1"/>
  <c r="D57" i="1"/>
  <c r="B58" i="1"/>
  <c r="C58" i="1"/>
  <c r="D58" i="1"/>
  <c r="B59" i="1"/>
  <c r="C59" i="1"/>
  <c r="D59" i="1"/>
  <c r="B60" i="1"/>
  <c r="C60" i="1"/>
  <c r="D60" i="1"/>
  <c r="B61" i="1"/>
  <c r="C61" i="1"/>
  <c r="D61" i="1"/>
  <c r="B62" i="1"/>
  <c r="N8" i="1" s="1"/>
  <c r="C62" i="1"/>
  <c r="O8" i="1" s="1"/>
  <c r="D62" i="1"/>
  <c r="P8" i="1" s="1"/>
  <c r="B63" i="1"/>
  <c r="N20" i="1" s="1"/>
  <c r="C63" i="1"/>
  <c r="O20" i="1" s="1"/>
  <c r="D63" i="1"/>
  <c r="P20" i="1" s="1"/>
  <c r="B64" i="1"/>
  <c r="N21" i="1" s="1"/>
  <c r="C64" i="1"/>
  <c r="O21" i="1" s="1"/>
  <c r="D64" i="1"/>
  <c r="P21" i="1" s="1"/>
  <c r="B65" i="1"/>
  <c r="N24" i="1" s="1"/>
  <c r="C65" i="1"/>
  <c r="O24" i="1" s="1"/>
  <c r="D65" i="1"/>
  <c r="P24" i="1" s="1"/>
  <c r="B66" i="1"/>
  <c r="N26" i="1" s="1"/>
  <c r="C66" i="1"/>
  <c r="O26" i="1" s="1"/>
  <c r="D66" i="1"/>
  <c r="P26" i="1" s="1"/>
  <c r="B67" i="1"/>
  <c r="C67" i="1"/>
  <c r="D67" i="1"/>
  <c r="B68" i="1"/>
  <c r="N28" i="1" s="1"/>
  <c r="C68" i="1"/>
  <c r="O28" i="1" s="1"/>
  <c r="D68" i="1"/>
  <c r="P28" i="1" s="1"/>
  <c r="B69" i="1"/>
  <c r="C69" i="1"/>
  <c r="D69" i="1"/>
  <c r="B70" i="1"/>
  <c r="C70" i="1"/>
  <c r="D70" i="1"/>
  <c r="B71" i="1"/>
  <c r="N30" i="1" s="1"/>
  <c r="C71" i="1"/>
  <c r="O30" i="1" s="1"/>
  <c r="D71" i="1"/>
  <c r="P30" i="1" s="1"/>
  <c r="B72" i="1"/>
  <c r="N33" i="1" s="1"/>
  <c r="C72" i="1"/>
  <c r="O33" i="1" s="1"/>
  <c r="D72" i="1"/>
  <c r="P33" i="1" s="1"/>
  <c r="B73" i="1"/>
  <c r="C73" i="1"/>
  <c r="D73" i="1"/>
  <c r="B74" i="1"/>
  <c r="C74" i="1"/>
  <c r="D74" i="1"/>
  <c r="B75" i="1"/>
  <c r="C75" i="1"/>
  <c r="D75" i="1"/>
  <c r="B76" i="1"/>
  <c r="C76" i="1"/>
  <c r="D76" i="1"/>
  <c r="B77" i="1"/>
  <c r="C77" i="1"/>
  <c r="D77" i="1"/>
  <c r="B78" i="1"/>
  <c r="C78" i="1"/>
  <c r="D78" i="1"/>
  <c r="B79" i="1"/>
  <c r="C79" i="1"/>
  <c r="D79" i="1"/>
  <c r="B80" i="1"/>
  <c r="N16" i="1" s="1"/>
  <c r="C80" i="1"/>
  <c r="O16" i="1" s="1"/>
  <c r="D80" i="1"/>
  <c r="P16" i="1" s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N4" i="1" s="1"/>
  <c r="T4" i="1" s="1"/>
  <c r="G15" i="6" s="1"/>
  <c r="C87" i="1"/>
  <c r="O4" i="1" s="1"/>
  <c r="U4" i="1" s="1"/>
  <c r="H15" i="6" s="1"/>
  <c r="D87" i="1"/>
  <c r="P4" i="1" s="1"/>
  <c r="V4" i="1" s="1"/>
  <c r="I15" i="6" s="1"/>
  <c r="B88" i="1"/>
  <c r="N13" i="1" s="1"/>
  <c r="C88" i="1"/>
  <c r="O13" i="1" s="1"/>
  <c r="D88" i="1"/>
  <c r="P13" i="1" s="1"/>
  <c r="B89" i="1"/>
  <c r="N17" i="1" s="1"/>
  <c r="C89" i="1"/>
  <c r="O17" i="1" s="1"/>
  <c r="D89" i="1"/>
  <c r="P17" i="1" s="1"/>
  <c r="B90" i="1"/>
  <c r="N22" i="1" s="1"/>
  <c r="C90" i="1"/>
  <c r="O22" i="1" s="1"/>
  <c r="D90" i="1"/>
  <c r="P22" i="1" s="1"/>
  <c r="B91" i="1"/>
  <c r="N31" i="1" s="1"/>
  <c r="C91" i="1"/>
  <c r="O31" i="1" s="1"/>
  <c r="D91" i="1"/>
  <c r="P31" i="1" s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N3" i="1" s="1"/>
  <c r="C137" i="1"/>
  <c r="O3" i="1" s="1"/>
  <c r="D137" i="1"/>
  <c r="P3" i="1" s="1"/>
  <c r="B138" i="1"/>
  <c r="N12" i="1" s="1"/>
  <c r="C138" i="1"/>
  <c r="O12" i="1" s="1"/>
  <c r="D138" i="1"/>
  <c r="P12" i="1" s="1"/>
  <c r="B139" i="1"/>
  <c r="N15" i="1" s="1"/>
  <c r="C139" i="1"/>
  <c r="O15" i="1" s="1"/>
  <c r="D139" i="1"/>
  <c r="P15" i="1" s="1"/>
  <c r="B140" i="1"/>
  <c r="N18" i="1" s="1"/>
  <c r="C140" i="1"/>
  <c r="O18" i="1" s="1"/>
  <c r="D140" i="1"/>
  <c r="P18" i="1" s="1"/>
  <c r="B141" i="1"/>
  <c r="N27" i="1" s="1"/>
  <c r="C141" i="1"/>
  <c r="O27" i="1" s="1"/>
  <c r="D141" i="1"/>
  <c r="P27" i="1" s="1"/>
  <c r="B142" i="1"/>
  <c r="N32" i="1" s="1"/>
  <c r="C142" i="1"/>
  <c r="O32" i="1" s="1"/>
  <c r="D142" i="1"/>
  <c r="P32" i="1" s="1"/>
  <c r="B143" i="1"/>
  <c r="N34" i="1" s="1"/>
  <c r="C143" i="1"/>
  <c r="O34" i="1" s="1"/>
  <c r="D143" i="1"/>
  <c r="P34" i="1" s="1"/>
  <c r="B144" i="1"/>
  <c r="C144" i="1"/>
  <c r="D144" i="1"/>
  <c r="B145" i="1"/>
  <c r="C145" i="1"/>
  <c r="D145" i="1"/>
  <c r="B146" i="1"/>
  <c r="C146" i="1"/>
  <c r="D146" i="1"/>
  <c r="B147" i="1"/>
  <c r="N6" i="1" s="1"/>
  <c r="C147" i="1"/>
  <c r="O6" i="1" s="1"/>
  <c r="D147" i="1"/>
  <c r="P6" i="1" s="1"/>
  <c r="B148" i="1"/>
  <c r="C148" i="1"/>
  <c r="D148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B154" i="1"/>
  <c r="C154" i="1"/>
  <c r="D154" i="1"/>
  <c r="B155" i="1"/>
  <c r="N35" i="1" s="1"/>
  <c r="C155" i="1"/>
  <c r="O35" i="1" s="1"/>
  <c r="D155" i="1"/>
  <c r="P35" i="1" s="1"/>
  <c r="B156" i="1"/>
  <c r="N9" i="1" s="1"/>
  <c r="C156" i="1"/>
  <c r="O9" i="1" s="1"/>
  <c r="D156" i="1"/>
  <c r="P9" i="1" s="1"/>
  <c r="B157" i="1"/>
  <c r="N10" i="1" s="1"/>
  <c r="C157" i="1"/>
  <c r="O10" i="1" s="1"/>
  <c r="D157" i="1"/>
  <c r="P10" i="1" s="1"/>
  <c r="B158" i="1"/>
  <c r="N14" i="1" s="1"/>
  <c r="C158" i="1"/>
  <c r="O14" i="1" s="1"/>
  <c r="D158" i="1"/>
  <c r="P14" i="1" s="1"/>
  <c r="B159" i="1"/>
  <c r="N29" i="1" s="1"/>
  <c r="C159" i="1"/>
  <c r="O29" i="1" s="1"/>
  <c r="D159" i="1"/>
  <c r="P29" i="1" s="1"/>
  <c r="B160" i="1"/>
  <c r="C160" i="1"/>
  <c r="D160" i="1"/>
  <c r="B161" i="1"/>
  <c r="C161" i="1"/>
  <c r="D161" i="1"/>
  <c r="B162" i="1"/>
  <c r="C162" i="1"/>
  <c r="D162" i="1"/>
  <c r="B163" i="1"/>
  <c r="C163" i="1"/>
  <c r="D163" i="1"/>
  <c r="B164" i="1"/>
  <c r="C164" i="1"/>
  <c r="D164" i="1"/>
  <c r="B165" i="1"/>
  <c r="C165" i="1"/>
  <c r="D165" i="1"/>
  <c r="B166" i="1"/>
  <c r="C166" i="1"/>
  <c r="D166" i="1"/>
  <c r="B167" i="1"/>
  <c r="C167" i="1"/>
  <c r="D167" i="1"/>
  <c r="B168" i="1"/>
  <c r="C168" i="1"/>
  <c r="D168" i="1"/>
  <c r="B169" i="1"/>
  <c r="C169" i="1"/>
  <c r="D169" i="1"/>
  <c r="B170" i="1"/>
  <c r="C170" i="1"/>
  <c r="D170" i="1"/>
  <c r="B171" i="1"/>
  <c r="C171" i="1"/>
  <c r="D171" i="1"/>
  <c r="B172" i="1"/>
  <c r="C172" i="1"/>
  <c r="D172" i="1"/>
  <c r="B173" i="1"/>
  <c r="C173" i="1"/>
  <c r="D173" i="1"/>
  <c r="B174" i="1"/>
  <c r="C174" i="1"/>
  <c r="D174" i="1"/>
  <c r="B175" i="1"/>
  <c r="C175" i="1"/>
  <c r="D175" i="1"/>
  <c r="B176" i="1"/>
  <c r="C176" i="1"/>
  <c r="D176" i="1"/>
  <c r="B177" i="1"/>
  <c r="C177" i="1"/>
  <c r="D177" i="1"/>
  <c r="B178" i="1"/>
  <c r="C178" i="1"/>
  <c r="D178" i="1"/>
  <c r="B179" i="1"/>
  <c r="C179" i="1"/>
  <c r="D179" i="1"/>
  <c r="B180" i="1"/>
  <c r="C180" i="1"/>
  <c r="D180" i="1"/>
  <c r="B181" i="1"/>
  <c r="C181" i="1"/>
  <c r="D181" i="1"/>
  <c r="B182" i="1"/>
  <c r="C182" i="1"/>
  <c r="D182" i="1"/>
  <c r="B183" i="1"/>
  <c r="C183" i="1"/>
  <c r="D183" i="1"/>
  <c r="B184" i="1"/>
  <c r="C184" i="1"/>
  <c r="D184" i="1"/>
  <c r="B185" i="1"/>
  <c r="C185" i="1"/>
  <c r="D185" i="1"/>
  <c r="B186" i="1"/>
  <c r="C186" i="1"/>
  <c r="D186" i="1"/>
  <c r="B187" i="1"/>
  <c r="C187" i="1"/>
  <c r="D187" i="1"/>
  <c r="B188" i="1"/>
  <c r="C188" i="1"/>
  <c r="D188" i="1"/>
  <c r="B189" i="1"/>
  <c r="C189" i="1"/>
  <c r="D189" i="1"/>
  <c r="B190" i="1"/>
  <c r="C190" i="1"/>
  <c r="D190" i="1"/>
  <c r="B191" i="1"/>
  <c r="C191" i="1"/>
  <c r="D191" i="1"/>
  <c r="B192" i="1"/>
  <c r="C192" i="1"/>
  <c r="D192" i="1"/>
  <c r="B193" i="1"/>
  <c r="C193" i="1"/>
  <c r="D193" i="1"/>
  <c r="B194" i="1"/>
  <c r="C194" i="1"/>
  <c r="D194" i="1"/>
  <c r="B195" i="1"/>
  <c r="C195" i="1"/>
  <c r="D195" i="1"/>
  <c r="B196" i="1"/>
  <c r="C196" i="1"/>
  <c r="D196" i="1"/>
  <c r="B197" i="1"/>
  <c r="C197" i="1"/>
  <c r="D197" i="1"/>
  <c r="B198" i="1"/>
  <c r="C198" i="1"/>
  <c r="D198" i="1"/>
  <c r="B199" i="1"/>
  <c r="C199" i="1"/>
  <c r="D199" i="1"/>
  <c r="B200" i="1"/>
  <c r="C200" i="1"/>
  <c r="D200" i="1"/>
  <c r="B201" i="1"/>
  <c r="C201" i="1"/>
  <c r="D201" i="1"/>
  <c r="B202" i="1"/>
  <c r="C202" i="1"/>
  <c r="D202" i="1"/>
  <c r="B203" i="1"/>
  <c r="C203" i="1"/>
  <c r="D203" i="1"/>
  <c r="B204" i="1"/>
  <c r="C204" i="1"/>
  <c r="D204" i="1"/>
  <c r="B205" i="1"/>
  <c r="C205" i="1"/>
  <c r="D205" i="1"/>
  <c r="B206" i="1"/>
  <c r="C206" i="1"/>
  <c r="D206" i="1"/>
  <c r="B207" i="1"/>
  <c r="C207" i="1"/>
  <c r="D207" i="1"/>
  <c r="B208" i="1"/>
  <c r="C208" i="1"/>
  <c r="D208" i="1"/>
  <c r="B209" i="1"/>
  <c r="C209" i="1"/>
  <c r="D209" i="1"/>
  <c r="B210" i="1"/>
  <c r="C210" i="1"/>
  <c r="D210" i="1"/>
  <c r="B211" i="1"/>
  <c r="C211" i="1"/>
  <c r="D211" i="1"/>
  <c r="B212" i="1"/>
  <c r="C212" i="1"/>
  <c r="D212" i="1"/>
  <c r="B213" i="1"/>
  <c r="C213" i="1"/>
  <c r="D213" i="1"/>
  <c r="B214" i="1"/>
  <c r="C214" i="1"/>
  <c r="D214" i="1"/>
  <c r="B215" i="1"/>
  <c r="C215" i="1"/>
  <c r="D215" i="1"/>
  <c r="B216" i="1"/>
  <c r="C216" i="1"/>
  <c r="D216" i="1"/>
  <c r="B217" i="1"/>
  <c r="C217" i="1"/>
  <c r="D217" i="1"/>
  <c r="B218" i="1"/>
  <c r="C218" i="1"/>
  <c r="D218" i="1"/>
  <c r="B219" i="1"/>
  <c r="C219" i="1"/>
  <c r="D219" i="1"/>
  <c r="B220" i="1"/>
  <c r="C220" i="1"/>
  <c r="D220" i="1"/>
  <c r="B221" i="1"/>
  <c r="C221" i="1"/>
  <c r="D221" i="1"/>
  <c r="B222" i="1"/>
  <c r="C222" i="1"/>
  <c r="D222" i="1"/>
  <c r="B223" i="1"/>
  <c r="C223" i="1"/>
  <c r="D223" i="1"/>
  <c r="B224" i="1"/>
  <c r="C224" i="1"/>
  <c r="D224" i="1"/>
  <c r="B225" i="1"/>
  <c r="C225" i="1"/>
  <c r="D225" i="1"/>
  <c r="B226" i="1"/>
  <c r="C226" i="1"/>
  <c r="D226" i="1"/>
  <c r="B227" i="1"/>
  <c r="C227" i="1"/>
  <c r="D227" i="1"/>
  <c r="B228" i="1"/>
  <c r="C228" i="1"/>
  <c r="D228" i="1"/>
  <c r="B229" i="1"/>
  <c r="C229" i="1"/>
  <c r="D229" i="1"/>
  <c r="B230" i="1"/>
  <c r="C230" i="1"/>
  <c r="D230" i="1"/>
  <c r="B231" i="1"/>
  <c r="C231" i="1"/>
  <c r="D231" i="1"/>
  <c r="B232" i="1"/>
  <c r="C232" i="1"/>
  <c r="D232" i="1"/>
  <c r="B233" i="1"/>
  <c r="C233" i="1"/>
  <c r="D233" i="1"/>
  <c r="B234" i="1"/>
  <c r="C234" i="1"/>
  <c r="D234" i="1"/>
  <c r="B235" i="1"/>
  <c r="C235" i="1"/>
  <c r="D235" i="1"/>
  <c r="B236" i="1"/>
  <c r="C236" i="1"/>
  <c r="D236" i="1"/>
  <c r="B237" i="1"/>
  <c r="C237" i="1"/>
  <c r="D237" i="1"/>
  <c r="B238" i="1"/>
  <c r="C238" i="1"/>
  <c r="D238" i="1"/>
  <c r="B239" i="1"/>
  <c r="C239" i="1"/>
  <c r="D239" i="1"/>
  <c r="B240" i="1"/>
  <c r="C240" i="1"/>
  <c r="D240" i="1"/>
  <c r="D8" i="1"/>
  <c r="C8" i="1"/>
  <c r="B8" i="1"/>
  <c r="J15" i="6" l="1"/>
  <c r="T10" i="2"/>
  <c r="N337" i="2"/>
  <c r="G35" i="6" s="1"/>
  <c r="U237" i="2"/>
  <c r="AB6" i="2"/>
  <c r="H21" i="6" s="1"/>
  <c r="T135" i="2"/>
  <c r="AA5" i="2"/>
  <c r="G20" i="6" s="1"/>
  <c r="V83" i="2"/>
  <c r="O18" i="6" s="1"/>
  <c r="I34" i="6"/>
  <c r="AC3" i="2"/>
  <c r="I18" i="6" s="1"/>
  <c r="U44" i="2"/>
  <c r="N17" i="6" s="1"/>
  <c r="AB2" i="2"/>
  <c r="H17" i="6" s="1"/>
  <c r="V6" i="2"/>
  <c r="P339" i="2"/>
  <c r="I37" i="6" s="1"/>
  <c r="U4" i="2"/>
  <c r="O340" i="2"/>
  <c r="H38" i="6" s="1"/>
  <c r="W135" i="2"/>
  <c r="AD5" i="2"/>
  <c r="J20" i="6" s="1"/>
  <c r="W83" i="2"/>
  <c r="P18" i="6" s="1"/>
  <c r="J34" i="6"/>
  <c r="AD3" i="2"/>
  <c r="J18" i="6" s="1"/>
  <c r="W3" i="2"/>
  <c r="Q342" i="2"/>
  <c r="J40" i="6" s="1"/>
  <c r="V310" i="2"/>
  <c r="U275" i="2"/>
  <c r="T248" i="2"/>
  <c r="V165" i="2"/>
  <c r="U280" i="2"/>
  <c r="T265" i="2"/>
  <c r="V104" i="2"/>
  <c r="U67" i="2"/>
  <c r="T53" i="2"/>
  <c r="V306" i="2"/>
  <c r="U204" i="2"/>
  <c r="T179" i="2"/>
  <c r="V61" i="2"/>
  <c r="U305" i="2"/>
  <c r="T286" i="2"/>
  <c r="V240" i="2"/>
  <c r="U178" i="2"/>
  <c r="T167" i="2"/>
  <c r="V84" i="2"/>
  <c r="U322" i="2"/>
  <c r="T169" i="2"/>
  <c r="V70" i="2"/>
  <c r="U58" i="2"/>
  <c r="T5" i="2"/>
  <c r="V318" i="2"/>
  <c r="U300" i="2"/>
  <c r="T274" i="2"/>
  <c r="V254" i="2"/>
  <c r="U219" i="2"/>
  <c r="T209" i="2"/>
  <c r="V113" i="2"/>
  <c r="U98" i="2"/>
  <c r="T95" i="2"/>
  <c r="V291" i="2"/>
  <c r="U246" i="2"/>
  <c r="T197" i="2"/>
  <c r="V289" i="2"/>
  <c r="U284" i="2"/>
  <c r="T281" i="2"/>
  <c r="V232" i="2"/>
  <c r="U230" i="2"/>
  <c r="T158" i="2"/>
  <c r="V79" i="2"/>
  <c r="U74" i="2"/>
  <c r="T47" i="2"/>
  <c r="V315" i="2"/>
  <c r="U279" i="2"/>
  <c r="T221" i="2"/>
  <c r="V126" i="2"/>
  <c r="U123" i="2"/>
  <c r="T109" i="2"/>
  <c r="V93" i="2"/>
  <c r="U86" i="2"/>
  <c r="T15" i="2"/>
  <c r="V216" i="2"/>
  <c r="U152" i="2"/>
  <c r="T125" i="2"/>
  <c r="V324" i="2"/>
  <c r="U236" i="2"/>
  <c r="T59" i="2"/>
  <c r="U299" i="2"/>
  <c r="T266" i="2"/>
  <c r="V168" i="2"/>
  <c r="U137" i="2"/>
  <c r="T103" i="2"/>
  <c r="V244" i="2"/>
  <c r="U192" i="2"/>
  <c r="T185" i="2"/>
  <c r="V111" i="2"/>
  <c r="U36" i="2"/>
  <c r="T31" i="2"/>
  <c r="V298" i="2"/>
  <c r="U282" i="2"/>
  <c r="T260" i="2"/>
  <c r="V182" i="2"/>
  <c r="U129" i="2"/>
  <c r="T87" i="2"/>
  <c r="V39" i="2"/>
  <c r="U290" i="2"/>
  <c r="T278" i="2"/>
  <c r="V159" i="2"/>
  <c r="U120" i="2"/>
  <c r="T97" i="2"/>
  <c r="V52" i="2"/>
  <c r="U49" i="2"/>
  <c r="T33" i="2"/>
  <c r="V14" i="2"/>
  <c r="V326" i="2"/>
  <c r="U323" i="2"/>
  <c r="T321" i="2"/>
  <c r="V160" i="2"/>
  <c r="U38" i="2"/>
  <c r="U297" i="2"/>
  <c r="T264" i="2"/>
  <c r="V194" i="2"/>
  <c r="U188" i="2"/>
  <c r="T273" i="2"/>
  <c r="V258" i="2"/>
  <c r="U249" i="2"/>
  <c r="T176" i="2"/>
  <c r="V91" i="2"/>
  <c r="U46" i="2"/>
  <c r="T220" i="2"/>
  <c r="V162" i="2"/>
  <c r="U107" i="2"/>
  <c r="T40" i="2"/>
  <c r="U302" i="2"/>
  <c r="T245" i="2"/>
  <c r="V142" i="2"/>
  <c r="U89" i="2"/>
  <c r="T75" i="2"/>
  <c r="V308" i="2"/>
  <c r="U242" i="2"/>
  <c r="T241" i="2"/>
  <c r="V155" i="2"/>
  <c r="U88" i="2"/>
  <c r="T26" i="2"/>
  <c r="V189" i="2"/>
  <c r="U164" i="2"/>
  <c r="T132" i="2"/>
  <c r="V51" i="2"/>
  <c r="U21" i="2"/>
  <c r="T238" i="2"/>
  <c r="V130" i="2"/>
  <c r="U99" i="2"/>
  <c r="T77" i="2"/>
  <c r="V24" i="2"/>
  <c r="V226" i="2"/>
  <c r="U223" i="2"/>
  <c r="T212" i="2"/>
  <c r="V116" i="2"/>
  <c r="U69" i="2"/>
  <c r="V325" i="2"/>
  <c r="U307" i="2"/>
  <c r="T247" i="2"/>
  <c r="V210" i="2"/>
  <c r="U203" i="2"/>
  <c r="T198" i="2"/>
  <c r="V136" i="2"/>
  <c r="U105" i="2"/>
  <c r="T60" i="2"/>
  <c r="T243" i="2"/>
  <c r="M22" i="6" s="1"/>
  <c r="V64" i="2"/>
  <c r="U48" i="2"/>
  <c r="T13" i="2"/>
  <c r="W323" i="2"/>
  <c r="W315" i="2"/>
  <c r="W307" i="2"/>
  <c r="W303" i="2"/>
  <c r="W299" i="2"/>
  <c r="W291" i="2"/>
  <c r="W279" i="2"/>
  <c r="W275" i="2"/>
  <c r="W259" i="2"/>
  <c r="W255" i="2"/>
  <c r="W247" i="2"/>
  <c r="W243" i="2"/>
  <c r="P22" i="6" s="1"/>
  <c r="W227" i="2"/>
  <c r="W223" i="2"/>
  <c r="W219" i="2"/>
  <c r="W215" i="2"/>
  <c r="W203" i="2"/>
  <c r="W195" i="2"/>
  <c r="W183" i="2"/>
  <c r="W179" i="2"/>
  <c r="W167" i="2"/>
  <c r="W159" i="2"/>
  <c r="W155" i="2"/>
  <c r="W143" i="2"/>
  <c r="W123" i="2"/>
  <c r="W111" i="2"/>
  <c r="W107" i="2"/>
  <c r="W103" i="2"/>
  <c r="W99" i="2"/>
  <c r="W95" i="2"/>
  <c r="W91" i="2"/>
  <c r="W87" i="2"/>
  <c r="W79" i="2"/>
  <c r="W75" i="2"/>
  <c r="W67" i="2"/>
  <c r="W63" i="2"/>
  <c r="W59" i="2"/>
  <c r="W51" i="2"/>
  <c r="W47" i="2"/>
  <c r="W39" i="2"/>
  <c r="W31" i="2"/>
  <c r="W15" i="2"/>
  <c r="W7" i="2"/>
  <c r="N338" i="2"/>
  <c r="G36" i="6" s="1"/>
  <c r="T2" i="2"/>
  <c r="T8" i="2"/>
  <c r="N341" i="2"/>
  <c r="G39" i="6" s="1"/>
  <c r="U10" i="2"/>
  <c r="O337" i="2"/>
  <c r="H35" i="6" s="1"/>
  <c r="V237" i="2"/>
  <c r="AC6" i="2"/>
  <c r="I21" i="6" s="1"/>
  <c r="U135" i="2"/>
  <c r="N20" i="6" s="1"/>
  <c r="AB5" i="2"/>
  <c r="H20" i="6" s="1"/>
  <c r="T102" i="2"/>
  <c r="AA4" i="2"/>
  <c r="G19" i="6" s="1"/>
  <c r="V44" i="2"/>
  <c r="O17" i="6" s="1"/>
  <c r="AC2" i="2"/>
  <c r="I17" i="6" s="1"/>
  <c r="I31" i="6" s="1"/>
  <c r="V4" i="2"/>
  <c r="P340" i="2"/>
  <c r="I38" i="6" s="1"/>
  <c r="T3" i="2"/>
  <c r="N342" i="2"/>
  <c r="G40" i="6" s="1"/>
  <c r="W2" i="2"/>
  <c r="Q338" i="2"/>
  <c r="J36" i="6" s="1"/>
  <c r="W44" i="2"/>
  <c r="P17" i="6" s="1"/>
  <c r="AD2" i="2"/>
  <c r="J17" i="6" s="1"/>
  <c r="J31" i="6" s="1"/>
  <c r="W8" i="2"/>
  <c r="Q341" i="2"/>
  <c r="J39" i="6" s="1"/>
  <c r="W4" i="2"/>
  <c r="Q340" i="2"/>
  <c r="J38" i="6" s="1"/>
  <c r="V275" i="2"/>
  <c r="U248" i="2"/>
  <c r="T227" i="2"/>
  <c r="V280" i="2"/>
  <c r="U265" i="2"/>
  <c r="T108" i="2"/>
  <c r="V67" i="2"/>
  <c r="U53" i="2"/>
  <c r="T312" i="2"/>
  <c r="V204" i="2"/>
  <c r="U179" i="2"/>
  <c r="T85" i="2"/>
  <c r="V305" i="2"/>
  <c r="U286" i="2"/>
  <c r="T276" i="2"/>
  <c r="V178" i="2"/>
  <c r="U167" i="2"/>
  <c r="T100" i="2"/>
  <c r="V322" i="2"/>
  <c r="U169" i="2"/>
  <c r="T133" i="2"/>
  <c r="V58" i="2"/>
  <c r="U5" i="2"/>
  <c r="V300" i="2"/>
  <c r="U274" i="2"/>
  <c r="T268" i="2"/>
  <c r="V219" i="2"/>
  <c r="U209" i="2"/>
  <c r="T172" i="2"/>
  <c r="V98" i="2"/>
  <c r="U95" i="2"/>
  <c r="T309" i="2"/>
  <c r="V246" i="2"/>
  <c r="U197" i="2"/>
  <c r="T54" i="2"/>
  <c r="V284" i="2"/>
  <c r="U281" i="2"/>
  <c r="T270" i="2"/>
  <c r="V230" i="2"/>
  <c r="U158" i="2"/>
  <c r="T110" i="2"/>
  <c r="V74" i="2"/>
  <c r="U47" i="2"/>
  <c r="T7" i="2"/>
  <c r="V279" i="2"/>
  <c r="U221" i="2"/>
  <c r="T173" i="2"/>
  <c r="V123" i="2"/>
  <c r="U109" i="2"/>
  <c r="T101" i="2"/>
  <c r="V86" i="2"/>
  <c r="U15" i="2"/>
  <c r="T301" i="2"/>
  <c r="V152" i="2"/>
  <c r="U125" i="2"/>
  <c r="T92" i="2"/>
  <c r="V236" i="2"/>
  <c r="U59" i="2"/>
  <c r="V299" i="2"/>
  <c r="U266" i="2"/>
  <c r="T256" i="2"/>
  <c r="V137" i="2"/>
  <c r="U103" i="2"/>
  <c r="T9" i="2"/>
  <c r="V192" i="2"/>
  <c r="U185" i="2"/>
  <c r="T143" i="2"/>
  <c r="V36" i="2"/>
  <c r="U31" i="2"/>
  <c r="T303" i="2"/>
  <c r="V282" i="2"/>
  <c r="U260" i="2"/>
  <c r="T255" i="2"/>
  <c r="V129" i="2"/>
  <c r="U87" i="2"/>
  <c r="T72" i="2"/>
  <c r="V290" i="2"/>
  <c r="U278" i="2"/>
  <c r="T214" i="2"/>
  <c r="V120" i="2"/>
  <c r="U97" i="2"/>
  <c r="T63" i="2"/>
  <c r="V49" i="2"/>
  <c r="U33" i="2"/>
  <c r="T30" i="2"/>
  <c r="V323" i="2"/>
  <c r="U321" i="2"/>
  <c r="T208" i="2"/>
  <c r="V38" i="2"/>
  <c r="V297" i="2"/>
  <c r="U264" i="2"/>
  <c r="T218" i="2"/>
  <c r="V188" i="2"/>
  <c r="U273" i="2"/>
  <c r="T259" i="2"/>
  <c r="V249" i="2"/>
  <c r="U176" i="2"/>
  <c r="T154" i="2"/>
  <c r="V46" i="2"/>
  <c r="U220" i="2"/>
  <c r="T174" i="2"/>
  <c r="V107" i="2"/>
  <c r="U40" i="2"/>
  <c r="T16" i="2"/>
  <c r="V302" i="2"/>
  <c r="U245" i="2"/>
  <c r="T190" i="2"/>
  <c r="V89" i="2"/>
  <c r="U75" i="2"/>
  <c r="T65" i="2"/>
  <c r="V242" i="2"/>
  <c r="U241" i="2"/>
  <c r="T183" i="2"/>
  <c r="V88" i="2"/>
  <c r="U26" i="2"/>
  <c r="T195" i="2"/>
  <c r="V164" i="2"/>
  <c r="U132" i="2"/>
  <c r="T118" i="2"/>
  <c r="V21" i="2"/>
  <c r="U238" i="2"/>
  <c r="T180" i="2"/>
  <c r="V99" i="2"/>
  <c r="U77" i="2"/>
  <c r="T57" i="2"/>
  <c r="T229" i="2"/>
  <c r="V223" i="2"/>
  <c r="U212" i="2"/>
  <c r="T121" i="2"/>
  <c r="V69" i="2"/>
  <c r="V307" i="2"/>
  <c r="U247" i="2"/>
  <c r="T215" i="2"/>
  <c r="V203" i="2"/>
  <c r="U198" i="2"/>
  <c r="T149" i="2"/>
  <c r="V105" i="2"/>
  <c r="U60" i="2"/>
  <c r="T41" i="2"/>
  <c r="U243" i="2"/>
  <c r="N22" i="6" s="1"/>
  <c r="T94" i="2"/>
  <c r="V48" i="2"/>
  <c r="U13" i="2"/>
  <c r="W324" i="2"/>
  <c r="W312" i="2"/>
  <c r="W308" i="2"/>
  <c r="W300" i="2"/>
  <c r="W284" i="2"/>
  <c r="W280" i="2"/>
  <c r="W276" i="2"/>
  <c r="W268" i="2"/>
  <c r="W264" i="2"/>
  <c r="W260" i="2"/>
  <c r="W256" i="2"/>
  <c r="W248" i="2"/>
  <c r="W244" i="2"/>
  <c r="W240" i="2"/>
  <c r="W236" i="2"/>
  <c r="W232" i="2"/>
  <c r="W220" i="2"/>
  <c r="W216" i="2"/>
  <c r="W212" i="2"/>
  <c r="W208" i="2"/>
  <c r="W204" i="2"/>
  <c r="W192" i="2"/>
  <c r="W188" i="2"/>
  <c r="W180" i="2"/>
  <c r="W176" i="2"/>
  <c r="W172" i="2"/>
  <c r="W168" i="2"/>
  <c r="W164" i="2"/>
  <c r="W160" i="2"/>
  <c r="W152" i="2"/>
  <c r="W136" i="2"/>
  <c r="W132" i="2"/>
  <c r="W120" i="2"/>
  <c r="W116" i="2"/>
  <c r="W108" i="2"/>
  <c r="W104" i="2"/>
  <c r="W100" i="2"/>
  <c r="W92" i="2"/>
  <c r="W88" i="2"/>
  <c r="W84" i="2"/>
  <c r="W72" i="2"/>
  <c r="W64" i="2"/>
  <c r="W60" i="2"/>
  <c r="W52" i="2"/>
  <c r="W48" i="2"/>
  <c r="W40" i="2"/>
  <c r="W36" i="2"/>
  <c r="W24" i="2"/>
  <c r="W16" i="2"/>
  <c r="U2" i="2"/>
  <c r="O338" i="2"/>
  <c r="H36" i="6" s="1"/>
  <c r="U8" i="2"/>
  <c r="O341" i="2"/>
  <c r="H39" i="6" s="1"/>
  <c r="V10" i="2"/>
  <c r="P337" i="2"/>
  <c r="I35" i="6" s="1"/>
  <c r="V135" i="2"/>
  <c r="O20" i="6" s="1"/>
  <c r="AC5" i="2"/>
  <c r="I20" i="6" s="1"/>
  <c r="U102" i="2"/>
  <c r="AB4" i="2"/>
  <c r="H19" i="6" s="1"/>
  <c r="T83" i="2"/>
  <c r="M18" i="6" s="1"/>
  <c r="G34" i="6"/>
  <c r="AA3" i="2"/>
  <c r="G18" i="6" s="1"/>
  <c r="T6" i="2"/>
  <c r="N339" i="2"/>
  <c r="G37" i="6" s="1"/>
  <c r="U3" i="2"/>
  <c r="O342" i="2"/>
  <c r="H40" i="6" s="1"/>
  <c r="W237" i="2"/>
  <c r="AD6" i="2"/>
  <c r="J21" i="6" s="1"/>
  <c r="T310" i="2"/>
  <c r="V248" i="2"/>
  <c r="U227" i="2"/>
  <c r="T165" i="2"/>
  <c r="V265" i="2"/>
  <c r="U108" i="2"/>
  <c r="T104" i="2"/>
  <c r="V53" i="2"/>
  <c r="U312" i="2"/>
  <c r="T306" i="2"/>
  <c r="V179" i="2"/>
  <c r="U85" i="2"/>
  <c r="T61" i="2"/>
  <c r="V286" i="2"/>
  <c r="U276" i="2"/>
  <c r="T240" i="2"/>
  <c r="V167" i="2"/>
  <c r="U100" i="2"/>
  <c r="T84" i="2"/>
  <c r="V169" i="2"/>
  <c r="U133" i="2"/>
  <c r="T70" i="2"/>
  <c r="V5" i="2"/>
  <c r="T318" i="2"/>
  <c r="V274" i="2"/>
  <c r="U268" i="2"/>
  <c r="T254" i="2"/>
  <c r="V209" i="2"/>
  <c r="U172" i="2"/>
  <c r="T113" i="2"/>
  <c r="V95" i="2"/>
  <c r="U309" i="2"/>
  <c r="T291" i="2"/>
  <c r="V197" i="2"/>
  <c r="U54" i="2"/>
  <c r="T289" i="2"/>
  <c r="V281" i="2"/>
  <c r="U270" i="2"/>
  <c r="T232" i="2"/>
  <c r="V158" i="2"/>
  <c r="U110" i="2"/>
  <c r="T79" i="2"/>
  <c r="V47" i="2"/>
  <c r="U7" i="2"/>
  <c r="T315" i="2"/>
  <c r="V221" i="2"/>
  <c r="U173" i="2"/>
  <c r="T126" i="2"/>
  <c r="V109" i="2"/>
  <c r="U101" i="2"/>
  <c r="T93" i="2"/>
  <c r="V15" i="2"/>
  <c r="U301" i="2"/>
  <c r="T216" i="2"/>
  <c r="V125" i="2"/>
  <c r="U92" i="2"/>
  <c r="T324" i="2"/>
  <c r="V59" i="2"/>
  <c r="V266" i="2"/>
  <c r="U256" i="2"/>
  <c r="T168" i="2"/>
  <c r="V103" i="2"/>
  <c r="U9" i="2"/>
  <c r="T244" i="2"/>
  <c r="V185" i="2"/>
  <c r="U143" i="2"/>
  <c r="T111" i="2"/>
  <c r="V31" i="2"/>
  <c r="U303" i="2"/>
  <c r="T298" i="2"/>
  <c r="V260" i="2"/>
  <c r="U255" i="2"/>
  <c r="T182" i="2"/>
  <c r="V87" i="2"/>
  <c r="U72" i="2"/>
  <c r="T39" i="2"/>
  <c r="V278" i="2"/>
  <c r="U214" i="2"/>
  <c r="T159" i="2"/>
  <c r="V97" i="2"/>
  <c r="U63" i="2"/>
  <c r="T52" i="2"/>
  <c r="V33" i="2"/>
  <c r="U30" i="2"/>
  <c r="T14" i="2"/>
  <c r="T326" i="2"/>
  <c r="V321" i="2"/>
  <c r="U208" i="2"/>
  <c r="T160" i="2"/>
  <c r="V264" i="2"/>
  <c r="U218" i="2"/>
  <c r="T194" i="2"/>
  <c r="V273" i="2"/>
  <c r="U259" i="2"/>
  <c r="T258" i="2"/>
  <c r="V176" i="2"/>
  <c r="U154" i="2"/>
  <c r="T91" i="2"/>
  <c r="V220" i="2"/>
  <c r="U174" i="2"/>
  <c r="T162" i="2"/>
  <c r="V40" i="2"/>
  <c r="U16" i="2"/>
  <c r="V245" i="2"/>
  <c r="U190" i="2"/>
  <c r="T142" i="2"/>
  <c r="V75" i="2"/>
  <c r="U65" i="2"/>
  <c r="T308" i="2"/>
  <c r="V241" i="2"/>
  <c r="U183" i="2"/>
  <c r="T155" i="2"/>
  <c r="V26" i="2"/>
  <c r="U195" i="2"/>
  <c r="T189" i="2"/>
  <c r="V132" i="2"/>
  <c r="U118" i="2"/>
  <c r="T51" i="2"/>
  <c r="V238" i="2"/>
  <c r="U180" i="2"/>
  <c r="T130" i="2"/>
  <c r="V77" i="2"/>
  <c r="U57" i="2"/>
  <c r="T24" i="2"/>
  <c r="U229" i="2"/>
  <c r="T226" i="2"/>
  <c r="V212" i="2"/>
  <c r="U121" i="2"/>
  <c r="T116" i="2"/>
  <c r="T325" i="2"/>
  <c r="V247" i="2"/>
  <c r="U215" i="2"/>
  <c r="T210" i="2"/>
  <c r="V198" i="2"/>
  <c r="U149" i="2"/>
  <c r="T136" i="2"/>
  <c r="V60" i="2"/>
  <c r="U41" i="2"/>
  <c r="V243" i="2"/>
  <c r="O22" i="6" s="1"/>
  <c r="U94" i="2"/>
  <c r="T64" i="2"/>
  <c r="V13" i="2"/>
  <c r="W325" i="2"/>
  <c r="W321" i="2"/>
  <c r="W309" i="2"/>
  <c r="W305" i="2"/>
  <c r="W301" i="2"/>
  <c r="W297" i="2"/>
  <c r="W289" i="2"/>
  <c r="W281" i="2"/>
  <c r="W273" i="2"/>
  <c r="W265" i="2"/>
  <c r="W249" i="2"/>
  <c r="W245" i="2"/>
  <c r="W241" i="2"/>
  <c r="W229" i="2"/>
  <c r="W221" i="2"/>
  <c r="W209" i="2"/>
  <c r="W197" i="2"/>
  <c r="W189" i="2"/>
  <c r="W185" i="2"/>
  <c r="W173" i="2"/>
  <c r="W169" i="2"/>
  <c r="W165" i="2"/>
  <c r="W149" i="2"/>
  <c r="W137" i="2"/>
  <c r="W133" i="2"/>
  <c r="W129" i="2"/>
  <c r="W125" i="2"/>
  <c r="W121" i="2"/>
  <c r="W113" i="2"/>
  <c r="W109" i="2"/>
  <c r="W105" i="2"/>
  <c r="W101" i="2"/>
  <c r="W97" i="2"/>
  <c r="W93" i="2"/>
  <c r="W89" i="2"/>
  <c r="W85" i="2"/>
  <c r="W77" i="2"/>
  <c r="W69" i="2"/>
  <c r="W65" i="2"/>
  <c r="W61" i="2"/>
  <c r="W57" i="2"/>
  <c r="W53" i="2"/>
  <c r="W49" i="2"/>
  <c r="W41" i="2"/>
  <c r="W33" i="2"/>
  <c r="W21" i="2"/>
  <c r="W13" i="2"/>
  <c r="W9" i="2"/>
  <c r="W5" i="2"/>
  <c r="P338" i="2"/>
  <c r="I36" i="6" s="1"/>
  <c r="V2" i="2"/>
  <c r="V8" i="2"/>
  <c r="P341" i="2"/>
  <c r="I39" i="6" s="1"/>
  <c r="T237" i="2"/>
  <c r="M21" i="6" s="1"/>
  <c r="AA6" i="2"/>
  <c r="G21" i="6" s="1"/>
  <c r="V102" i="2"/>
  <c r="AC4" i="2"/>
  <c r="I19" i="6" s="1"/>
  <c r="U83" i="2"/>
  <c r="N18" i="6" s="1"/>
  <c r="H34" i="6"/>
  <c r="AB3" i="2"/>
  <c r="H18" i="6" s="1"/>
  <c r="T44" i="2"/>
  <c r="AA2" i="2"/>
  <c r="G17" i="6" s="1"/>
  <c r="G31" i="6" s="1"/>
  <c r="U6" i="2"/>
  <c r="O339" i="2"/>
  <c r="H37" i="6" s="1"/>
  <c r="T4" i="2"/>
  <c r="N340" i="2"/>
  <c r="G38" i="6" s="1"/>
  <c r="V3" i="2"/>
  <c r="P342" i="2"/>
  <c r="I40" i="6" s="1"/>
  <c r="W102" i="2"/>
  <c r="P19" i="6" s="1"/>
  <c r="AD4" i="2"/>
  <c r="J19" i="6" s="1"/>
  <c r="W10" i="2"/>
  <c r="Q337" i="2"/>
  <c r="J35" i="6" s="1"/>
  <c r="W6" i="2"/>
  <c r="Q339" i="2"/>
  <c r="J37" i="6" s="1"/>
  <c r="U310" i="2"/>
  <c r="T275" i="2"/>
  <c r="V227" i="2"/>
  <c r="U165" i="2"/>
  <c r="T280" i="2"/>
  <c r="V108" i="2"/>
  <c r="U104" i="2"/>
  <c r="T67" i="2"/>
  <c r="V312" i="2"/>
  <c r="U306" i="2"/>
  <c r="T204" i="2"/>
  <c r="V85" i="2"/>
  <c r="U61" i="2"/>
  <c r="T305" i="2"/>
  <c r="V276" i="2"/>
  <c r="U240" i="2"/>
  <c r="T178" i="2"/>
  <c r="V100" i="2"/>
  <c r="U84" i="2"/>
  <c r="T322" i="2"/>
  <c r="V133" i="2"/>
  <c r="U70" i="2"/>
  <c r="T58" i="2"/>
  <c r="U318" i="2"/>
  <c r="T300" i="2"/>
  <c r="V268" i="2"/>
  <c r="U254" i="2"/>
  <c r="T219" i="2"/>
  <c r="V172" i="2"/>
  <c r="U113" i="2"/>
  <c r="T98" i="2"/>
  <c r="V309" i="2"/>
  <c r="U291" i="2"/>
  <c r="T246" i="2"/>
  <c r="V54" i="2"/>
  <c r="U289" i="2"/>
  <c r="T284" i="2"/>
  <c r="V270" i="2"/>
  <c r="U232" i="2"/>
  <c r="T230" i="2"/>
  <c r="V110" i="2"/>
  <c r="U79" i="2"/>
  <c r="T74" i="2"/>
  <c r="V7" i="2"/>
  <c r="U315" i="2"/>
  <c r="T279" i="2"/>
  <c r="V173" i="2"/>
  <c r="U126" i="2"/>
  <c r="T123" i="2"/>
  <c r="V101" i="2"/>
  <c r="U93" i="2"/>
  <c r="T86" i="2"/>
  <c r="V301" i="2"/>
  <c r="U216" i="2"/>
  <c r="T152" i="2"/>
  <c r="V92" i="2"/>
  <c r="U324" i="2"/>
  <c r="T236" i="2"/>
  <c r="T299" i="2"/>
  <c r="V256" i="2"/>
  <c r="U168" i="2"/>
  <c r="T137" i="2"/>
  <c r="V9" i="2"/>
  <c r="U244" i="2"/>
  <c r="T192" i="2"/>
  <c r="V143" i="2"/>
  <c r="U111" i="2"/>
  <c r="T36" i="2"/>
  <c r="V303" i="2"/>
  <c r="U298" i="2"/>
  <c r="T282" i="2"/>
  <c r="V255" i="2"/>
  <c r="U182" i="2"/>
  <c r="T129" i="2"/>
  <c r="V72" i="2"/>
  <c r="U39" i="2"/>
  <c r="T290" i="2"/>
  <c r="V214" i="2"/>
  <c r="U159" i="2"/>
  <c r="T120" i="2"/>
  <c r="V63" i="2"/>
  <c r="U52" i="2"/>
  <c r="T49" i="2"/>
  <c r="V30" i="2"/>
  <c r="U14" i="2"/>
  <c r="U326" i="2"/>
  <c r="T323" i="2"/>
  <c r="V208" i="2"/>
  <c r="U160" i="2"/>
  <c r="T38" i="2"/>
  <c r="T297" i="2"/>
  <c r="V218" i="2"/>
  <c r="U194" i="2"/>
  <c r="T188" i="2"/>
  <c r="V259" i="2"/>
  <c r="U258" i="2"/>
  <c r="T249" i="2"/>
  <c r="V154" i="2"/>
  <c r="U91" i="2"/>
  <c r="T46" i="2"/>
  <c r="V174" i="2"/>
  <c r="U162" i="2"/>
  <c r="T107" i="2"/>
  <c r="V16" i="2"/>
  <c r="T302" i="2"/>
  <c r="V190" i="2"/>
  <c r="U142" i="2"/>
  <c r="T89" i="2"/>
  <c r="V65" i="2"/>
  <c r="U308" i="2"/>
  <c r="T242" i="2"/>
  <c r="V183" i="2"/>
  <c r="U155" i="2"/>
  <c r="T88" i="2"/>
  <c r="V195" i="2"/>
  <c r="U189" i="2"/>
  <c r="T164" i="2"/>
  <c r="V118" i="2"/>
  <c r="U51" i="2"/>
  <c r="T21" i="2"/>
  <c r="V180" i="2"/>
  <c r="U130" i="2"/>
  <c r="T99" i="2"/>
  <c r="V57" i="2"/>
  <c r="U24" i="2"/>
  <c r="V229" i="2"/>
  <c r="U226" i="2"/>
  <c r="T223" i="2"/>
  <c r="V121" i="2"/>
  <c r="U116" i="2"/>
  <c r="T69" i="2"/>
  <c r="U325" i="2"/>
  <c r="T307" i="2"/>
  <c r="V215" i="2"/>
  <c r="U210" i="2"/>
  <c r="T203" i="2"/>
  <c r="V149" i="2"/>
  <c r="U136" i="2"/>
  <c r="T105" i="2"/>
  <c r="V41" i="2"/>
  <c r="V94" i="2"/>
  <c r="U64" i="2"/>
  <c r="T48" i="2"/>
  <c r="W326" i="2"/>
  <c r="W322" i="2"/>
  <c r="W318" i="2"/>
  <c r="W310" i="2"/>
  <c r="W306" i="2"/>
  <c r="W302" i="2"/>
  <c r="W298" i="2"/>
  <c r="W290" i="2"/>
  <c r="W286" i="2"/>
  <c r="W282" i="2"/>
  <c r="W278" i="2"/>
  <c r="W274" i="2"/>
  <c r="W270" i="2"/>
  <c r="W266" i="2"/>
  <c r="W258" i="2"/>
  <c r="W254" i="2"/>
  <c r="W246" i="2"/>
  <c r="W242" i="2"/>
  <c r="W238" i="2"/>
  <c r="W230" i="2"/>
  <c r="W226" i="2"/>
  <c r="W218" i="2"/>
  <c r="W214" i="2"/>
  <c r="W210" i="2"/>
  <c r="W198" i="2"/>
  <c r="W194" i="2"/>
  <c r="W190" i="2"/>
  <c r="W182" i="2"/>
  <c r="W178" i="2"/>
  <c r="W174" i="2"/>
  <c r="W162" i="2"/>
  <c r="W158" i="2"/>
  <c r="W154" i="2"/>
  <c r="W142" i="2"/>
  <c r="W130" i="2"/>
  <c r="W126" i="2"/>
  <c r="W118" i="2"/>
  <c r="W110" i="2"/>
  <c r="W98" i="2"/>
  <c r="W94" i="2"/>
  <c r="W86" i="2"/>
  <c r="W74" i="2"/>
  <c r="W70" i="2"/>
  <c r="W58" i="2"/>
  <c r="W54" i="2"/>
  <c r="W46" i="2"/>
  <c r="W38" i="2"/>
  <c r="W30" i="2"/>
  <c r="W26" i="2"/>
  <c r="W14" i="2"/>
  <c r="N21" i="6" l="1"/>
  <c r="P21" i="6"/>
  <c r="O19" i="6"/>
  <c r="N19" i="6"/>
  <c r="M19" i="6"/>
  <c r="O21" i="6"/>
  <c r="M20" i="6"/>
  <c r="W339" i="2"/>
  <c r="M17" i="6"/>
  <c r="P20" i="6"/>
  <c r="H31" i="6"/>
  <c r="V341" i="2"/>
  <c r="V337" i="2"/>
  <c r="U338" i="2"/>
  <c r="W341" i="2"/>
  <c r="W338" i="2"/>
  <c r="V340" i="2"/>
  <c r="T341" i="2"/>
  <c r="W342" i="2"/>
  <c r="T337" i="2"/>
  <c r="T339" i="2"/>
  <c r="U340" i="2"/>
  <c r="T340" i="2"/>
  <c r="U341" i="2"/>
  <c r="W340" i="2"/>
  <c r="T342" i="2"/>
  <c r="U337" i="2"/>
  <c r="W337" i="2"/>
  <c r="V342" i="2"/>
  <c r="U339" i="2"/>
  <c r="V338" i="2"/>
  <c r="U342" i="2"/>
  <c r="T338" i="2"/>
  <c r="V339" i="2"/>
</calcChain>
</file>

<file path=xl/sharedStrings.xml><?xml version="1.0" encoding="utf-8"?>
<sst xmlns="http://schemas.openxmlformats.org/spreadsheetml/2006/main" count="3731" uniqueCount="520">
  <si>
    <t>mid-year population estimates</t>
  </si>
  <si>
    <t>ONS Crown Copyright Reserved [from Nomis on 10 March 2014]</t>
  </si>
  <si>
    <t>date</t>
  </si>
  <si>
    <t>sex</t>
  </si>
  <si>
    <t>Total</t>
  </si>
  <si>
    <t>local authority: county / unitary</t>
  </si>
  <si>
    <t>Darlington</t>
  </si>
  <si>
    <t>Hartlepool</t>
  </si>
  <si>
    <t>Middlesbrough</t>
  </si>
  <si>
    <t>Northumberland</t>
  </si>
  <si>
    <t>Redcar and Cleveland</t>
  </si>
  <si>
    <t>Stockton-on-Tees</t>
  </si>
  <si>
    <t>Gateshead</t>
  </si>
  <si>
    <t>Newcastle upon Tyne</t>
  </si>
  <si>
    <t>North Tyneside</t>
  </si>
  <si>
    <t>South Tyneside</t>
  </si>
  <si>
    <t>Sunderland</t>
  </si>
  <si>
    <t>Blackburn with Darwen</t>
  </si>
  <si>
    <t>Blackpool</t>
  </si>
  <si>
    <t>Cheshire East</t>
  </si>
  <si>
    <t>Cheshire West and Chester</t>
  </si>
  <si>
    <t>Halton</t>
  </si>
  <si>
    <t>Warrington</t>
  </si>
  <si>
    <t>Cumbria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</si>
  <si>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</si>
  <si>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</si>
  <si>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</si>
  <si>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</si>
  <si>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</si>
  <si>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</si>
  <si>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</si>
  <si>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</si>
  <si>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</si>
  <si>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</si>
  <si>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</t>
  </si>
  <si>
    <t>Knowsley</t>
  </si>
  <si>
    <t>Liverpool</t>
  </si>
  <si>
    <t>Sefton</t>
  </si>
  <si>
    <t>St. Helens</t>
  </si>
  <si>
    <t>Wirral</t>
  </si>
  <si>
    <t>East Riding of Yorkshire</t>
  </si>
  <si>
    <t>North East Lincolnshire</t>
  </si>
  <si>
    <t>North Lincolnshire</t>
  </si>
  <si>
    <t>York</t>
  </si>
  <si>
    <t>North Yorkshire</t>
  </si>
  <si>
    <t>Barnsley</t>
  </si>
  <si>
    <t>Doncaster</t>
  </si>
  <si>
    <t>Rotherham</t>
  </si>
  <si>
    <t>Sheffield</t>
  </si>
  <si>
    <t>Bradford</t>
  </si>
  <si>
    <t>Calderdale</t>
  </si>
  <si>
    <t>Kirklees</t>
  </si>
  <si>
    <t>Leeds</t>
  </si>
  <si>
    <t>Wakefield</t>
  </si>
  <si>
    <t>Derby</t>
  </si>
  <si>
    <t>Leicester</t>
  </si>
  <si>
    <t>Nottingham</t>
  </si>
  <si>
    <t>Rutland</t>
  </si>
  <si>
    <t>Derbyshire</t>
  </si>
  <si>
    <t>Leicestershire</t>
  </si>
  <si>
    <t>Lincolnshire</t>
  </si>
  <si>
    <t>Northamptonshire</t>
  </si>
  <si>
    <t>Nottinghamshire</t>
  </si>
  <si>
    <t>Shropshire</t>
  </si>
  <si>
    <t>Stoke-on-Trent</t>
  </si>
  <si>
    <t>Telford and Wrekin</t>
  </si>
  <si>
    <t>Staffordshire</t>
  </si>
  <si>
    <t>Warwickshire</t>
  </si>
  <si>
    <t>Birmingham</t>
  </si>
  <si>
    <t>Coventry</t>
  </si>
  <si>
    <t>Dudley</t>
  </si>
  <si>
    <t>Sandwell</t>
  </si>
  <si>
    <t>Solihull</t>
  </si>
  <si>
    <t>Walsall</t>
  </si>
  <si>
    <t>Wolverhampton</t>
  </si>
  <si>
    <t>Worcestershire</t>
  </si>
  <si>
    <t>Bedford</t>
  </si>
  <si>
    <t>Central Bedfordshire</t>
  </si>
  <si>
    <t>Luton</t>
  </si>
  <si>
    <t>Peterborough</t>
  </si>
  <si>
    <t>Southend-on-Sea</t>
  </si>
  <si>
    <t>Thurrock</t>
  </si>
  <si>
    <t>Cambridgeshire</t>
  </si>
  <si>
    <t>Essex</t>
  </si>
  <si>
    <t>Hertfordshire</t>
  </si>
  <si>
    <t>Norfolk</t>
  </si>
  <si>
    <t>Suffolk</t>
  </si>
  <si>
    <t>Camden</t>
  </si>
  <si>
    <t>City of London</t>
  </si>
  <si>
    <t>Hackney</t>
  </si>
  <si>
    <t>Hammersmith and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</si>
  <si>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</si>
  <si>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</si>
  <si>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</si>
  <si>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</si>
  <si>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</si>
  <si>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</si>
  <si>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</si>
  <si>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</si>
  <si>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</si>
  <si>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</si>
  <si>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</si>
  <si>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Barnet</t>
  </si>
  <si>
    <t>Bexley</t>
  </si>
  <si>
    <t>Brent</t>
  </si>
  <si>
    <t>Bromley</t>
  </si>
  <si>
    <t>Croydon</t>
  </si>
  <si>
    <t>Ealing</t>
  </si>
  <si>
    <t>Enfield</t>
  </si>
  <si>
    <t>Greenwich</t>
  </si>
  <si>
    <t>Harrow</t>
  </si>
  <si>
    <t>Havering</t>
  </si>
  <si>
    <t>Hillingdon</t>
  </si>
  <si>
    <t>Hounslow</t>
  </si>
  <si>
    <t>Kingston upon Thames</t>
  </si>
  <si>
    <t>Merton</t>
  </si>
  <si>
    <t>Redbridge</t>
  </si>
  <si>
    <t>Richmond upon Thames</t>
  </si>
  <si>
    <t>Sutton</t>
  </si>
  <si>
    <t>Waltham Forest</t>
  </si>
  <si>
    <t>Bracknell Forest</t>
  </si>
  <si>
    <t>Brighton and Hove</t>
  </si>
  <si>
    <t>Isle of Wight</t>
  </si>
  <si>
    <t>Medway</t>
  </si>
  <si>
    <t>Milton Keynes</t>
  </si>
  <si>
    <t>Portsmouth</t>
  </si>
  <si>
    <t>Reading</t>
  </si>
  <si>
    <t>Slough</t>
  </si>
  <si>
    <t>Southampton</t>
  </si>
  <si>
    <t>West Berkshire</t>
  </si>
  <si>
    <t>Windsor and Maidenhead</t>
  </si>
  <si>
    <t>Wokingham</t>
  </si>
  <si>
    <t>Buckinghamshire</t>
  </si>
  <si>
    <t>East Sussex</t>
  </si>
  <si>
    <t>Hampshire</t>
  </si>
  <si>
    <t>Kent</t>
  </si>
  <si>
    <t>Oxfordshire</t>
  </si>
  <si>
    <t>Surrey</t>
  </si>
  <si>
    <t>West Sussex</t>
  </si>
  <si>
    <t>Bath and North East Somerset</t>
  </si>
  <si>
    <t>Bournemouth</t>
  </si>
  <si>
    <t>Cornwall</t>
  </si>
  <si>
    <t>Isles of Scilly</t>
  </si>
  <si>
    <t>North Somerset</t>
  </si>
  <si>
    <t>Plymouth</t>
  </si>
  <si>
    <t>Poole</t>
  </si>
  <si>
    <t>South Gloucestershire</t>
  </si>
  <si>
    <t>Swindon</t>
  </si>
  <si>
    <t>Torbay</t>
  </si>
  <si>
    <t>Wiltshire</t>
  </si>
  <si>
    <t>Devon</t>
  </si>
  <si>
    <t>Dorset</t>
  </si>
  <si>
    <t>Gloucestershire</t>
  </si>
  <si>
    <t>Somerset</t>
  </si>
  <si>
    <t>Anglesey</t>
  </si>
  <si>
    <t>Gwynedd</t>
  </si>
  <si>
    <t>Conwy</t>
  </si>
  <si>
    <t>Denbighshire</t>
  </si>
  <si>
    <t>Flintshire</t>
  </si>
  <si>
    <t>Wrexham</t>
  </si>
  <si>
    <t>Powys</t>
  </si>
  <si>
    <t>Ceredigion</t>
  </si>
  <si>
    <t>Pembrokeshire</t>
  </si>
  <si>
    <t>Carmarthenshire</t>
  </si>
  <si>
    <t>Swansea</t>
  </si>
  <si>
    <t>Neath Port Talbot</t>
  </si>
  <si>
    <t>Bridgend</t>
  </si>
  <si>
    <t>The Vale of Glamorgan</t>
  </si>
  <si>
    <t>Cardiff</t>
  </si>
  <si>
    <t>Rhondda, Cynon, Taff</t>
  </si>
  <si>
    <t>Merthyr Tydfil</t>
  </si>
  <si>
    <t>Caerphilly</t>
  </si>
  <si>
    <t>Blaenau Gwent</t>
  </si>
  <si>
    <t>Torfaen</t>
  </si>
  <si>
    <t>Monmouthshire</t>
  </si>
  <si>
    <t>Newport</t>
  </si>
  <si>
    <t>Aberdeen City</t>
  </si>
  <si>
    <t>Aberdeenshire</t>
  </si>
  <si>
    <t>Angus</t>
  </si>
  <si>
    <t>Argyll and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</si>
  <si>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</si>
  <si>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</si>
  <si>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</si>
  <si>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</si>
  <si>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</si>
  <si>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</si>
  <si>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</si>
  <si>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Edinburgh, City of</t>
  </si>
  <si>
    <t>Eilean Siar</t>
  </si>
  <si>
    <t>Falkirk</t>
  </si>
  <si>
    <t>Fife</t>
  </si>
  <si>
    <t>Glasgow City</t>
  </si>
  <si>
    <t>Highland</t>
  </si>
  <si>
    <t>Inverclyde</t>
  </si>
  <si>
    <t>Midlothian</t>
  </si>
  <si>
    <t>Moray</t>
  </si>
  <si>
    <t>North Ayrshire</t>
  </si>
  <si>
    <t>North Lanarkshire</t>
  </si>
  <si>
    <t>Orkney Islands</t>
  </si>
  <si>
    <t>Perth and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</si>
  <si>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</si>
  <si>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</si>
  <si>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</si>
  <si>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</si>
  <si>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</si>
  <si>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</si>
  <si>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</si>
  <si>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</si>
  <si>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Antrim</t>
  </si>
  <si>
    <t>Ards</t>
  </si>
  <si>
    <t>Armagh</t>
  </si>
  <si>
    <t>Ballymena</t>
  </si>
  <si>
    <t>Ballymoney</t>
  </si>
  <si>
    <t>Banbridge</t>
  </si>
  <si>
    <t>Belfast</t>
  </si>
  <si>
    <t>Carrickfergus</t>
  </si>
  <si>
    <t>Castlereagh</t>
  </si>
  <si>
    <t>Coleraine</t>
  </si>
  <si>
    <t>Cookstown</t>
  </si>
  <si>
    <t>Craigavon</t>
  </si>
  <si>
    <t>Derry</t>
  </si>
  <si>
    <t>Down</t>
  </si>
  <si>
    <t>Dungannon</t>
  </si>
  <si>
    <t>Fermanagh</t>
  </si>
  <si>
    <t>Larne</t>
  </si>
  <si>
    <t>Limavady</t>
  </si>
  <si>
    <t>Lisburn</t>
  </si>
  <si>
    <t>Magherafelt</t>
  </si>
  <si>
    <t>Moyle</t>
  </si>
  <si>
    <t>Newry and Mourne</t>
  </si>
  <si>
    <t>Newtownabbey</t>
  </si>
  <si>
    <t>North Down</t>
  </si>
  <si>
    <t>Omagh</t>
  </si>
  <si>
    <t>Strabane</t>
  </si>
  <si>
    <t>Column Total</t>
  </si>
  <si>
    <t>local authority: district / unitary</t>
  </si>
  <si>
    <t>Allerdale</t>
  </si>
  <si>
    <t>Barrow-in-Furness</t>
  </si>
  <si>
    <t>Carlisle</t>
  </si>
  <si>
    <t>Copeland</t>
  </si>
  <si>
    <t>Eden</t>
  </si>
  <si>
    <t>South Lakeland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</si>
  <si>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</si>
  <si>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</si>
  <si>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</si>
  <si>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</si>
  <si>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</si>
  <si>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</si>
  <si>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</si>
  <si>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</si>
  <si>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</si>
  <si>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</si>
  <si>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</si>
  <si>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</si>
  <si>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Craven</t>
  </si>
  <si>
    <t>Hambleton</t>
  </si>
  <si>
    <t>Harrogate</t>
  </si>
  <si>
    <t>Richmondshire</t>
  </si>
  <si>
    <t>Ryedale</t>
  </si>
  <si>
    <t>Scarborough</t>
  </si>
  <si>
    <t>Selby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</si>
  <si>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</si>
  <si>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</si>
  <si>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</si>
  <si>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</si>
  <si>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</si>
  <si>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</si>
  <si>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</si>
  <si>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</si>
  <si>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</si>
  <si>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</si>
  <si>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</si>
  <si>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</si>
  <si>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</si>
  <si>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</si>
  <si>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</si>
  <si>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</si>
  <si>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</si>
  <si>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</si>
  <si>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</si>
  <si>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</si>
  <si>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</si>
  <si>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</si>
  <si>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</si>
  <si>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</si>
  <si>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</si>
  <si>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</si>
  <si>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</si>
  <si>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</si>
  <si>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</si>
  <si>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</si>
  <si>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</si>
  <si>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</si>
  <si>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</si>
  <si>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</si>
  <si>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</si>
  <si>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</si>
  <si>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</si>
  <si>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</si>
  <si>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</si>
  <si>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</si>
  <si>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</si>
  <si>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</si>
  <si>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</si>
  <si>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</si>
  <si>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North Warwickshire</t>
  </si>
  <si>
    <t>Nuneaton and Bedworth</t>
  </si>
  <si>
    <t>Rugby</t>
  </si>
  <si>
    <t>Stratford-on-Avon</t>
  </si>
  <si>
    <t>Warwick</t>
  </si>
  <si>
    <t>Bromsgrove</t>
  </si>
  <si>
    <t>Malvern Hills</t>
  </si>
  <si>
    <t>Redditch</t>
  </si>
  <si>
    <t>Worcester</t>
  </si>
  <si>
    <t>Wychavon</t>
  </si>
  <si>
    <t>Wyre Forest</t>
  </si>
  <si>
    <t>Cambridge</t>
  </si>
  <si>
    <t>East Cambridgeshire</t>
  </si>
  <si>
    <t>Fenland</t>
  </si>
  <si>
    <t>Huntingdonshire</t>
  </si>
  <si>
    <t>South Cambridgeshire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</si>
  <si>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</si>
  <si>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</si>
  <si>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</si>
  <si>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</si>
  <si>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</si>
  <si>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</si>
  <si>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</si>
  <si>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</si>
  <si>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</si>
  <si>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</si>
  <si>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</si>
  <si>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</si>
  <si>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Broxbourne</t>
  </si>
  <si>
    <t>Dacorum</t>
  </si>
  <si>
    <t>East Hertfordshire</t>
  </si>
  <si>
    <t>Hertsmere</t>
  </si>
  <si>
    <t>North Hertfordshire</t>
  </si>
  <si>
    <t>St Albans</t>
  </si>
  <si>
    <t>Stevenage</t>
  </si>
  <si>
    <t>Three Rivers</t>
  </si>
  <si>
    <t>Watford</t>
  </si>
  <si>
    <t>Welwyn Hatfield</t>
  </si>
  <si>
    <t>Breckland</t>
  </si>
  <si>
    <t>Broadland</t>
  </si>
  <si>
    <t>Great Yarmouth</t>
  </si>
  <si>
    <t>King`s Lynn and West Norfolk</t>
  </si>
  <si>
    <t>North Norfolk</t>
  </si>
  <si>
    <t>Norwich</t>
  </si>
  <si>
    <t>South Norfolk</t>
  </si>
  <si>
    <t>Babergh</t>
  </si>
  <si>
    <t>Forest Heath</t>
  </si>
  <si>
    <t>Ipswich</t>
  </si>
  <si>
    <t>Mid Suffolk</t>
  </si>
  <si>
    <t>St Edmundsbury</t>
  </si>
  <si>
    <t>Suffolk Coastal</t>
  </si>
  <si>
    <t>Waveney</t>
  </si>
  <si>
    <t>Aylesbury Vale</t>
  </si>
  <si>
    <t>Chiltern</t>
  </si>
  <si>
    <t>South Bucks</t>
  </si>
  <si>
    <t>Wycombe</t>
  </si>
  <si>
    <t>Eastbourne</t>
  </si>
  <si>
    <t>Hastings</t>
  </si>
  <si>
    <t>Lewes</t>
  </si>
  <si>
    <t>Rother</t>
  </si>
  <si>
    <t>Wealden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</si>
  <si>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</si>
  <si>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</si>
  <si>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</si>
  <si>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</si>
  <si>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</si>
  <si>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</si>
  <si>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</si>
  <si>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</si>
  <si>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</si>
  <si>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</si>
  <si>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</si>
  <si>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Ashford</t>
  </si>
  <si>
    <t>Canterbury</t>
  </si>
  <si>
    <t>Dartford</t>
  </si>
  <si>
    <t>Dover</t>
  </si>
  <si>
    <t>Gravesham</t>
  </si>
  <si>
    <t>Maidstone</t>
  </si>
  <si>
    <t>Sevenoaks</t>
  </si>
  <si>
    <t>Shepway</t>
  </si>
  <si>
    <t>Swale</t>
  </si>
  <si>
    <t>Thanet</t>
  </si>
  <si>
    <t>Tonbridge and Malling</t>
  </si>
  <si>
    <t>Tunbridge Wells</t>
  </si>
  <si>
    <t>Cherwell</t>
  </si>
  <si>
    <t>Oxford</t>
  </si>
  <si>
    <t>South Oxfordshire</t>
  </si>
  <si>
    <t>Vale of White Horse</t>
  </si>
  <si>
    <t>West Oxfordshire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</si>
  <si>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</si>
  <si>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</si>
  <si>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</si>
  <si>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</si>
  <si>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</si>
  <si>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</si>
  <si>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</si>
  <si>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</si>
  <si>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</si>
  <si>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</si>
  <si>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</si>
  <si>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Adur</t>
  </si>
  <si>
    <t>Arun</t>
  </si>
  <si>
    <t>Chichester</t>
  </si>
  <si>
    <t>Crawley</t>
  </si>
  <si>
    <t>Horsham</t>
  </si>
  <si>
    <t>Mid Sussex</t>
  </si>
  <si>
    <t>Worthing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</si>
  <si>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</si>
  <si>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</si>
  <si>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</si>
  <si>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</si>
  <si>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</si>
  <si>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</si>
  <si>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</si>
  <si>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</si>
  <si>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Christchurch</t>
  </si>
  <si>
    <t>East Dorset</t>
  </si>
  <si>
    <t>North Dorset</t>
  </si>
  <si>
    <t>Purbeck</t>
  </si>
  <si>
    <t>West Dorset</t>
  </si>
  <si>
    <t>Weymouth and Portland</t>
  </si>
  <si>
    <t>Cheltenham</t>
  </si>
  <si>
    <t>Cotswold</t>
  </si>
  <si>
    <t>Forest of Dean</t>
  </si>
  <si>
    <t>Gloucester</t>
  </si>
  <si>
    <t>Stroud</t>
  </si>
  <si>
    <t>Tewkesbury</t>
  </si>
  <si>
    <t>Mendip</t>
  </si>
  <si>
    <t>Sedgemoor</t>
  </si>
  <si>
    <t>South Somerset</t>
  </si>
  <si>
    <t>Taunton Deane</t>
  </si>
  <si>
    <t>West Somerset</t>
  </si>
  <si>
    <t>Name</t>
  </si>
  <si>
    <t>Bristol City of</t>
  </si>
  <si>
    <t>Durham</t>
  </si>
  <si>
    <t>Herefordshire County of</t>
  </si>
  <si>
    <t>Kingston upon Hull City of</t>
  </si>
  <si>
    <t>St. Edmundsbury</t>
  </si>
  <si>
    <t>England</t>
  </si>
  <si>
    <t xml:space="preserve">1  Based on Census 2001 population estimates, Office for National Statistics </t>
  </si>
  <si>
    <t xml:space="preserve">2  People living in the Large Market Towns are defined as Urban in the Rural Definition. For the purposes of classifying Local Authorities these towns are considered to be Rural. </t>
  </si>
  <si>
    <t>Classification</t>
  </si>
  <si>
    <t>County Name</t>
  </si>
  <si>
    <t>Bedfordshire</t>
  </si>
  <si>
    <t>Cheshire</t>
  </si>
  <si>
    <t>GLA</t>
  </si>
  <si>
    <t>Other 3</t>
  </si>
  <si>
    <t>3  Includes metropolitan districts and unitary authorities</t>
  </si>
  <si>
    <t>Significant Rural</t>
  </si>
  <si>
    <t>Predominantly Rural</t>
  </si>
  <si>
    <t>Predominantly Urban</t>
  </si>
  <si>
    <t>Large Urban</t>
  </si>
  <si>
    <t>Major Urban</t>
  </si>
  <si>
    <t>Other Urban</t>
  </si>
  <si>
    <t>Rural 80</t>
  </si>
  <si>
    <t>Rural 50</t>
  </si>
  <si>
    <t>Local authority</t>
  </si>
  <si>
    <t>2009-10</t>
  </si>
  <si>
    <t>2010-11</t>
  </si>
  <si>
    <t>2011-12</t>
  </si>
  <si>
    <t>2012-13</t>
  </si>
  <si>
    <t>Ranking by 2012-13 surplus</t>
  </si>
  <si>
    <t>Herefordshire</t>
  </si>
  <si>
    <t>age</t>
  </si>
  <si>
    <t>Greater Manchester Fire</t>
  </si>
  <si>
    <t>Merseyside Fire</t>
  </si>
  <si>
    <t>South Yorkshire Fire</t>
  </si>
  <si>
    <t>Tyne and Wear Fire</t>
  </si>
  <si>
    <t>West Midlands Fire</t>
  </si>
  <si>
    <t>West Yorkshire Fire</t>
  </si>
  <si>
    <t>Avon Fire</t>
  </si>
  <si>
    <t>Bedfordshire Fire</t>
  </si>
  <si>
    <t>Berkshire Fire</t>
  </si>
  <si>
    <t>Buckinghamshire Fire</t>
  </si>
  <si>
    <t>Cambridgeshire Fire</t>
  </si>
  <si>
    <t>Cheshire Fire</t>
  </si>
  <si>
    <t>Cleveland Fire</t>
  </si>
  <si>
    <t>Derbyshire Fire</t>
  </si>
  <si>
    <t>Devon &amp; Somerset Fire</t>
  </si>
  <si>
    <t>Dorset Fire</t>
  </si>
  <si>
    <t>Durham Fire</t>
  </si>
  <si>
    <t>East Sussex Fire</t>
  </si>
  <si>
    <t>Essex Fire</t>
  </si>
  <si>
    <t>Hampshire Fire</t>
  </si>
  <si>
    <t>Hereford and Worcester Fire</t>
  </si>
  <si>
    <t>Humberside Fire</t>
  </si>
  <si>
    <t>Kent Fire</t>
  </si>
  <si>
    <t>Lancashire Fire</t>
  </si>
  <si>
    <t>Leicestershire Fire</t>
  </si>
  <si>
    <t>North Yorkshire Fire</t>
  </si>
  <si>
    <t>Nottinghamshire Fire</t>
  </si>
  <si>
    <t>Shropshire Fire</t>
  </si>
  <si>
    <t>Staffordshire Fire</t>
  </si>
  <si>
    <t>Wiltshire Fire</t>
  </si>
  <si>
    <t>SD</t>
  </si>
  <si>
    <t>SFIR</t>
  </si>
  <si>
    <t>OLB</t>
  </si>
  <si>
    <t>MD</t>
  </si>
  <si>
    <t>UNITARY</t>
  </si>
  <si>
    <t>SC</t>
  </si>
  <si>
    <t>ILB</t>
  </si>
  <si>
    <t>CITY</t>
  </si>
  <si>
    <t>FIR</t>
  </si>
  <si>
    <t>SCILLY</t>
  </si>
  <si>
    <t>King's Lynn &amp; West Norfolk</t>
  </si>
  <si>
    <t>Vale of Whitehorse</t>
  </si>
  <si>
    <t/>
  </si>
  <si>
    <t>Unitary or District</t>
  </si>
  <si>
    <t>County</t>
  </si>
  <si>
    <t>Data taken from RAC Foundation ranking of parking revenue outturn, 23rd December 2013</t>
  </si>
  <si>
    <t>Pick 1.</t>
  </si>
  <si>
    <t>Pick 2. (not available where Pick 1 is a Unitary)</t>
  </si>
  <si>
    <t>Pick 3. (compare a District or Unitary with urban/rural averages)</t>
  </si>
  <si>
    <t>County neighbours</t>
  </si>
  <si>
    <t>Parking operations revenue outturn (per head population) for English councils 2009-13 (excluding capital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</si>
</sst>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0"/>
    <numFmt numFmtId="165" formatCode="&quot;£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6"/>
      <color theme="2" tint="-0.749992370372631"/>
      <name val="Calibri"/>
      <family val="2"/>
      <scheme val="minor"/>
    </font>
    <font>
      <sz val="12"/>
      <color theme="2" tint="-0.74999237037263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2" tint="-9.9978637043366805E-2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164" fontId="7" fillId="5" borderId="2" xfId="0" applyNumberFormat="1" applyFont="1" applyFill="1" applyBorder="1"/>
    <xf numFmtId="165" fontId="2" fillId="4" borderId="0" xfId="0" applyNumberFormat="1" applyFont="1" applyFill="1"/>
    <xf numFmtId="165" fontId="3" fillId="4" borderId="0" xfId="0" applyNumberFormat="1" applyFont="1" applyFill="1"/>
    <xf numFmtId="165" fontId="0" fillId="4" borderId="0" xfId="0" applyNumberFormat="1" applyFill="1"/>
    <xf numFmtId="165" fontId="4" fillId="4" borderId="0" xfId="0" applyNumberFormat="1" applyFont="1" applyFill="1"/>
    <xf numFmtId="165" fontId="7" fillId="5" borderId="1" xfId="0" applyNumberFormat="1" applyFont="1" applyFill="1" applyBorder="1"/>
    <xf numFmtId="165" fontId="0" fillId="5" borderId="0" xfId="0" applyNumberFormat="1" applyFill="1" applyAlignment="1">
      <alignment horizontal="right"/>
    </xf>
    <xf numFmtId="165" fontId="10" fillId="6" borderId="0" xfId="0" applyNumberFormat="1" applyFont="1" applyFill="1" applyAlignment="1">
      <alignment horizontal="right"/>
    </xf>
    <xf numFmtId="165" fontId="0" fillId="7" borderId="0" xfId="0" applyNumberFormat="1" applyFill="1"/>
    <xf numFmtId="165" fontId="5" fillId="5" borderId="0" xfId="0" applyNumberFormat="1" applyFont="1" applyFill="1"/>
    <xf numFmtId="165" fontId="7" fillId="6" borderId="1" xfId="0" applyNumberFormat="1" applyFont="1" applyFill="1" applyBorder="1"/>
    <xf numFmtId="165" fontId="2" fillId="7" borderId="3" xfId="0" applyNumberFormat="1" applyFont="1" applyFill="1" applyBorder="1"/>
    <xf numFmtId="165" fontId="9" fillId="4" borderId="0" xfId="0" applyNumberFormat="1" applyFont="1" applyFill="1"/>
    <xf numFmtId="165" fontId="1" fillId="5" borderId="0" xfId="0" applyNumberFormat="1" applyFont="1" applyFill="1"/>
    <xf numFmtId="165" fontId="1" fillId="6" borderId="0" xfId="0" applyNumberFormat="1" applyFont="1" applyFill="1"/>
    <xf numFmtId="165" fontId="1" fillId="7" borderId="0" xfId="0" applyNumberFormat="1" applyFont="1" applyFill="1"/>
    <xf numFmtId="165" fontId="1" fillId="4" borderId="0" xfId="0" applyNumberFormat="1" applyFont="1" applyFill="1"/>
    <xf numFmtId="165" fontId="2" fillId="7" borderId="0" xfId="0" applyNumberFormat="1" applyFont="1" applyFill="1"/>
    <xf numFmtId="165" fontId="6" fillId="4" borderId="0" xfId="0" applyNumberFormat="1" applyFont="1" applyFill="1"/>
    <xf numFmtId="165" fontId="0" fillId="6" borderId="0" xfId="0" applyNumberFormat="1" applyFill="1" applyAlignment="1">
      <alignment horizontal="right" vertical="center" wrapText="1"/>
    </xf>
    <xf numFmtId="165" fontId="8" fillId="7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Sheet6!$F$15</c:f>
              <c:strCache>
                <c:ptCount val="1"/>
                <c:pt idx="0">
                  <c:v>Allerdale</c:v>
                </c:pt>
              </c:strCache>
            </c:strRef>
          </c:tx>
          <c:spPr>
            <a:ln w="381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Sheet6!$G$14:$J$14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Sheet6!$G$15:$J$15</c:f>
              <c:numCache>
                <c:formatCode>"£"#,##0</c:formatCode>
                <c:ptCount val="4"/>
                <c:pt idx="0">
                  <c:v>9.4502074688796682</c:v>
                </c:pt>
                <c:pt idx="1">
                  <c:v>12.305295950155763</c:v>
                </c:pt>
                <c:pt idx="2">
                  <c:v>10.549792531120332</c:v>
                </c:pt>
                <c:pt idx="3">
                  <c:v>9.7507788161993769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909048"/>
        <c:axId val="326929896"/>
      </c:lineChart>
      <c:catAx>
        <c:axId val="325909048"/>
        <c:scaling>
          <c:orientation val="minMax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crossAx val="326929896"/>
        <c:crosses val="autoZero"/>
        <c:auto val="1"/>
        <c:lblAlgn val="ctr"/>
        <c:lblOffset val="100"/>
        <c:noMultiLvlLbl val="0"/>
      </c:catAx>
      <c:valAx>
        <c:axId val="326929896"/>
        <c:scaling>
          <c:orientation val="minMax"/>
        </c:scaling>
        <c:delete val="0"/>
        <c:axPos val="l"/>
        <c:majorGridlines/>
        <c:numFmt formatCode="&quot;£&quot;#,##0.00" sourceLinked="0"/>
        <c:majorTickMark val="out"/>
        <c:minorTickMark val="none"/>
        <c:tickLblPos val="nextTo"/>
        <c:crossAx val="325909048"/>
        <c:crosses val="autoZero"/>
        <c:crossBetween val="between"/>
      </c:valAx>
      <c:spPr>
        <a:solidFill>
          <a:schemeClr val="bg2"/>
        </a:solidFill>
      </c:spPr>
    </c:plotArea>
    <c:plotVisOnly val="1"/>
    <c:dispBlanksAs val="gap"/>
    <c:showDLblsOverMax val="0"/>
  </c:chart>
  <c:spPr>
    <a:solidFill>
      <a:srgbClr val="EEECE1">
        <a:lumMod val="75000"/>
      </a:srgbClr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Sheet6!$F$31</c:f>
              <c:strCache>
                <c:ptCount val="1"/>
                <c:pt idx="0">
                  <c:v>Allerdale</c:v>
                </c:pt>
              </c:strCache>
            </c:strRef>
          </c:tx>
          <c:spPr>
            <a:ln w="381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Sheet6!$G$30:$J$30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Sheet6!$G$31:$J$31</c:f>
              <c:numCache>
                <c:formatCode>"£"#,##0</c:formatCode>
                <c:ptCount val="4"/>
                <c:pt idx="0">
                  <c:v>9.4502074688796682</c:v>
                </c:pt>
                <c:pt idx="1">
                  <c:v>12.305295950155763</c:v>
                </c:pt>
                <c:pt idx="2">
                  <c:v>10.549792531120332</c:v>
                </c:pt>
                <c:pt idx="3">
                  <c:v>9.7507788161993769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081960"/>
        <c:axId val="363459392"/>
      </c:lineChart>
      <c:catAx>
        <c:axId val="326081960"/>
        <c:scaling>
          <c:orientation val="minMax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6">
                    <a:lumMod val="60000"/>
                    <a:lumOff val="40000"/>
                  </a:schemeClr>
                </a:solidFill>
              </a:defRPr>
            </a:pPr>
            <a:endParaRPr lang="en-US"/>
          </a:p>
        </c:txPr>
        <c:crossAx val="363459392"/>
        <c:crosses val="autoZero"/>
        <c:auto val="1"/>
        <c:lblAlgn val="ctr"/>
        <c:lblOffset val="100"/>
        <c:noMultiLvlLbl val="0"/>
      </c:catAx>
      <c:valAx>
        <c:axId val="363459392"/>
        <c:scaling>
          <c:orientation val="minMax"/>
        </c:scaling>
        <c:delete val="0"/>
        <c:axPos val="l"/>
        <c:majorGridlines/>
        <c:numFmt formatCode="&quot;£&quot;#,##0.0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6">
                    <a:lumMod val="60000"/>
                    <a:lumOff val="40000"/>
                  </a:schemeClr>
                </a:solidFill>
              </a:defRPr>
            </a:pPr>
            <a:endParaRPr lang="en-US"/>
          </a:p>
        </c:txPr>
        <c:crossAx val="326081960"/>
        <c:crosses val="autoZero"/>
        <c:crossBetween val="between"/>
      </c:valAx>
      <c:spPr>
        <a:solidFill>
          <a:schemeClr val="bg2"/>
        </a:solidFill>
      </c:spPr>
    </c:plotArea>
    <c:plotVisOnly val="1"/>
    <c:dispBlanksAs val="gap"/>
    <c:showDLblsOverMax val="0"/>
  </c:chart>
  <c:spPr>
    <a:solidFill>
      <a:schemeClr val="bg2">
        <a:lumMod val="50000"/>
      </a:schemeClr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Sheet6!$F$34</c:f>
              <c:strCache>
                <c:ptCount val="1"/>
                <c:pt idx="0">
                  <c:v>Allerdale</c:v>
                </c:pt>
              </c:strCache>
            </c:strRef>
          </c:tx>
          <c:spPr>
            <a:ln w="381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Sheet6!$G$34:$J$34</c:f>
              <c:numCache>
                <c:formatCode>"£"#,##0</c:formatCode>
                <c:ptCount val="4"/>
                <c:pt idx="0">
                  <c:v>9.4502074688796682</c:v>
                </c:pt>
                <c:pt idx="1">
                  <c:v>12.305295950155763</c:v>
                </c:pt>
                <c:pt idx="2">
                  <c:v>10.549792531120332</c:v>
                </c:pt>
                <c:pt idx="3">
                  <c:v>9.7507788161993769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Sheet6!$F$35</c:f>
              <c:strCache>
                <c:ptCount val="1"/>
                <c:pt idx="0">
                  <c:v>Major Urban</c:v>
                </c:pt>
              </c:strCache>
            </c:strRef>
          </c:tx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Sheet6!$G$35:$J$35</c:f>
              <c:numCache>
                <c:formatCode>"£"#,##0</c:formatCode>
                <c:ptCount val="4"/>
                <c:pt idx="0">
                  <c:v>18.451410895722251</c:v>
                </c:pt>
                <c:pt idx="1">
                  <c:v>21.954654832611642</c:v>
                </c:pt>
                <c:pt idx="2">
                  <c:v>26.586634355524858</c:v>
                </c:pt>
                <c:pt idx="3">
                  <c:v>25.968976920972256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Sheet6!$F$36</c:f>
              <c:strCache>
                <c:ptCount val="1"/>
                <c:pt idx="0">
                  <c:v>Large Urban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Sheet6!$G$36:$J$36</c:f>
              <c:numCache>
                <c:formatCode>"£"#,##0</c:formatCode>
                <c:ptCount val="4"/>
                <c:pt idx="0">
                  <c:v>7.9334901679455765</c:v>
                </c:pt>
                <c:pt idx="1">
                  <c:v>7.583737149659421</c:v>
                </c:pt>
                <c:pt idx="2">
                  <c:v>7.7828074730383419</c:v>
                </c:pt>
                <c:pt idx="3">
                  <c:v>8.3330909501410222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Sheet6!$F$37</c:f>
              <c:strCache>
                <c:ptCount val="1"/>
                <c:pt idx="0">
                  <c:v>Other Urban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Sheet6!$G$37:$J$37</c:f>
              <c:numCache>
                <c:formatCode>"£"#,##0</c:formatCode>
                <c:ptCount val="4"/>
                <c:pt idx="0">
                  <c:v>8.9481971821399497</c:v>
                </c:pt>
                <c:pt idx="1">
                  <c:v>8.8799971083097837</c:v>
                </c:pt>
                <c:pt idx="2">
                  <c:v>8.9649131140065048</c:v>
                </c:pt>
                <c:pt idx="3">
                  <c:v>9.4265221235575218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Sheet6!$F$38</c:f>
              <c:strCache>
                <c:ptCount val="1"/>
                <c:pt idx="0">
                  <c:v>Significant Rural</c:v>
                </c:pt>
              </c:strCache>
            </c:strRef>
          </c:tx>
          <c:spPr>
            <a:ln w="3810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Sheet6!$G$38:$J$38</c:f>
              <c:numCache>
                <c:formatCode>"£"#,##0</c:formatCode>
                <c:ptCount val="4"/>
                <c:pt idx="0">
                  <c:v>7.6901837889539699</c:v>
                </c:pt>
                <c:pt idx="1">
                  <c:v>7.3100749871479644</c:v>
                </c:pt>
                <c:pt idx="2">
                  <c:v>6.7405045641052643</c:v>
                </c:pt>
                <c:pt idx="3">
                  <c:v>7.3581027776933556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Sheet6!$F$39</c:f>
              <c:strCache>
                <c:ptCount val="1"/>
                <c:pt idx="0">
                  <c:v>Rural 50</c:v>
                </c:pt>
              </c:strCache>
            </c:strRef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Sheet6!$G$39:$J$39</c:f>
              <c:numCache>
                <c:formatCode>"£"#,##0</c:formatCode>
                <c:ptCount val="4"/>
                <c:pt idx="0">
                  <c:v>6.0798999056370535</c:v>
                </c:pt>
                <c:pt idx="1">
                  <c:v>5.9873727483009844</c:v>
                </c:pt>
                <c:pt idx="2">
                  <c:v>6.39612226208052</c:v>
                </c:pt>
                <c:pt idx="3">
                  <c:v>6.2305720503788526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Sheet6!$F$40</c:f>
              <c:strCache>
                <c:ptCount val="1"/>
                <c:pt idx="0">
                  <c:v>Rural 80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Sheet6!$G$33:$J$33</c:f>
              <c:strCache>
                <c:ptCount val="4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</c:strCache>
            </c:strRef>
          </c:cat>
          <c:val>
            <c:numRef>
              <c:f>Sheet6!$G$40:$J$40</c:f>
              <c:numCache>
                <c:formatCode>"£"#,##0</c:formatCode>
                <c:ptCount val="4"/>
                <c:pt idx="0">
                  <c:v>5.6420329156404732</c:v>
                </c:pt>
                <c:pt idx="1">
                  <c:v>6.2701906773685598</c:v>
                </c:pt>
                <c:pt idx="2">
                  <c:v>6.2992618451711966</c:v>
                </c:pt>
                <c:pt idx="3">
                  <c:v>6.8712398669442587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468384"/>
        <c:axId val="363468776"/>
      </c:lineChart>
      <c:catAx>
        <c:axId val="363468384"/>
        <c:scaling>
          <c:orientation val="minMax"/>
        </c:scaling>
        <c:delete val="0"/>
        <c:axPos val="b"/>
        <c:min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6">
                    <a:lumMod val="75000"/>
                  </a:schemeClr>
                </a:solidFill>
              </a:defRPr>
            </a:pPr>
            <a:endParaRPr lang="en-US"/>
          </a:p>
        </c:txPr>
        <c:crossAx val="363468776"/>
        <c:crosses val="autoZero"/>
        <c:auto val="1"/>
        <c:lblAlgn val="ctr"/>
        <c:lblOffset val="100"/>
        <c:noMultiLvlLbl val="0"/>
      </c:catAx>
      <c:valAx>
        <c:axId val="363468776"/>
        <c:scaling>
          <c:orientation val="minMax"/>
        </c:scaling>
        <c:delete val="0"/>
        <c:axPos val="l"/>
        <c:majorGridlines/>
        <c:numFmt formatCode="&quot;£&quot;#,##0.0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accent6">
                    <a:lumMod val="75000"/>
                  </a:schemeClr>
                </a:solidFill>
              </a:defRPr>
            </a:pPr>
            <a:endParaRPr lang="en-US"/>
          </a:p>
        </c:txPr>
        <c:crossAx val="363468384"/>
        <c:crosses val="autoZero"/>
        <c:crossBetween val="between"/>
      </c:valAx>
      <c:spPr>
        <a:solidFill>
          <a:schemeClr val="bg2"/>
        </a:solidFill>
      </c:spPr>
    </c:plotArea>
    <c:legend>
      <c:legendPos val="r"/>
      <c:layout/>
      <c:overlay val="0"/>
      <c:txPr>
        <a:bodyPr/>
        <a:lstStyle/>
        <a:p>
          <a:pPr>
            <a:defRPr>
              <a:solidFill>
                <a:schemeClr val="bg2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25000"/>
      </a:schemeClr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11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11</xdr:row>
      <xdr:rowOff>0</xdr:rowOff>
    </xdr:from>
    <xdr:to>
      <xdr:col>13</xdr:col>
      <xdr:colOff>0</xdr:colOff>
      <xdr:row>27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6" name="TextBox 5"/>
        <xdr:cNvSpPr txBox="1"/>
      </xdr:nvSpPr>
      <xdr:spPr>
        <a:xfrm>
          <a:off x="0" y="895350"/>
          <a:ext cx="762000" cy="381000"/>
        </a:xfrm>
        <a:prstGeom prst="rect">
          <a:avLst/>
        </a:prstGeom>
        <a:solidFill>
          <a:schemeClr val="bg2">
            <a:lumMod val="1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GB" sz="1100" b="1">
              <a:solidFill>
                <a:schemeClr val="bg2"/>
              </a:solidFill>
            </a:rPr>
            <a:t>SELECT:-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240"/>
  <sheetViews>
    <sheetView topLeftCell="D1" workbookViewId="0">
      <selection activeCell="X4" sqref="X4"/>
    </sheetView>
  </sheetViews>
  <sheetFormatPr defaultRowHeight="15" x14ac:dyDescent="0.25"/>
  <cols>
    <col min="1" max="1" width="58" bestFit="1" customWidth="1"/>
    <col min="2" max="4" width="15.28515625" customWidth="1"/>
    <col min="5" max="5" width="9" bestFit="1" customWidth="1"/>
    <col min="11" max="11" width="20.28515625" customWidth="1"/>
    <col min="12" max="12" width="20.140625" bestFit="1" customWidth="1"/>
  </cols>
  <sheetData>
    <row r="1" spans="1:23" x14ac:dyDescent="0.25">
      <c r="A1" t="s">
        <v>0</v>
      </c>
      <c r="K1" t="s">
        <v>447</v>
      </c>
      <c r="L1" t="s">
        <v>446</v>
      </c>
      <c r="N1" t="s">
        <v>462</v>
      </c>
      <c r="O1" t="s">
        <v>463</v>
      </c>
      <c r="P1" t="s">
        <v>464</v>
      </c>
      <c r="Q1" t="s">
        <v>465</v>
      </c>
    </row>
    <row r="2" spans="1:23" x14ac:dyDescent="0.25">
      <c r="A2" t="s">
        <v>1</v>
      </c>
      <c r="K2" t="s">
        <v>448</v>
      </c>
      <c r="L2" t="s">
        <v>453</v>
      </c>
      <c r="N2" t="e">
        <f>(VLOOKUP($K2,Sheet3!$A$3:$E$355,2,FALSE)*1000)/(VLOOKUP($K2,$A$8:$E$240,2,FALSE))</f>
        <v>#N/A</v>
      </c>
      <c r="O2" t="e">
        <f>(VLOOKUP($K2,Sheet3!$A$3:$E$355,3,FALSE)*1000)/(VLOOKUP($K2,$A$8:$E$240,3,FALSE))</f>
        <v>#N/A</v>
      </c>
      <c r="P2" t="e">
        <f>(VLOOKUP($K2,Sheet3!$A$3:$E$355,4,FALSE)*1000)/(VLOOKUP($K2,$A$8:$E$240,4,FALSE))</f>
        <v>#N/A</v>
      </c>
      <c r="Q2" t="e">
        <f>(VLOOKUP($K2,Sheet3!$A$3:$E$355,5,FALSE)*1000)/(VLOOKUP($K2,$A$8:$E$240,5,FALSE))</f>
        <v>#N/A</v>
      </c>
    </row>
    <row r="3" spans="1:23" x14ac:dyDescent="0.25">
      <c r="K3" t="s">
        <v>132</v>
      </c>
      <c r="L3" t="s">
        <v>453</v>
      </c>
      <c r="N3">
        <f>(VLOOKUP($K3,Sheet3!$A$3:$E$355,2,FALSE)*1000)/(VLOOKUP($K3,$A$8:$E$240,2,FALSE))</f>
        <v>0.19045709703287891</v>
      </c>
      <c r="O3">
        <f>(VLOOKUP($K3,Sheet3!$A$3:$E$355,3,FALSE)*1000)/(VLOOKUP($K3,$A$8:$E$240,3,FALSE))</f>
        <v>-0.21877486077963404</v>
      </c>
      <c r="P3">
        <f>(VLOOKUP($K3,Sheet3!$A$3:$E$355,4,FALSE)*1000)/(VLOOKUP($K3,$A$8:$E$240,4,FALSE))</f>
        <v>-4.5743834526650755E-2</v>
      </c>
      <c r="Q3">
        <f>(VLOOKUP($K3,Sheet3!$A$3:$E$355,5,FALSE)*1000)/(VLOOKUP($K3,$A$8:$E$240,5,FALSE))</f>
        <v>-1.3528836754643205</v>
      </c>
      <c r="T3" t="s">
        <v>462</v>
      </c>
      <c r="U3" t="s">
        <v>463</v>
      </c>
      <c r="V3" t="s">
        <v>464</v>
      </c>
      <c r="W3" t="s">
        <v>465</v>
      </c>
    </row>
    <row r="4" spans="1:23" x14ac:dyDescent="0.25">
      <c r="A4" t="s">
        <v>2</v>
      </c>
      <c r="B4">
        <v>2009</v>
      </c>
      <c r="C4">
        <v>2010</v>
      </c>
      <c r="D4">
        <v>2011</v>
      </c>
      <c r="E4">
        <v>2012</v>
      </c>
      <c r="K4" t="s">
        <v>82</v>
      </c>
      <c r="L4" t="s">
        <v>454</v>
      </c>
      <c r="N4">
        <f>(VLOOKUP($K4,Sheet3!$A$3:$E$355,2,FALSE)*1000)/(VLOOKUP($K4,$A$8:$E$240,2,FALSE))</f>
        <v>-0.66149785549323659</v>
      </c>
      <c r="O4">
        <f>(VLOOKUP($K4,Sheet3!$A$3:$E$355,3,FALSE)*1000)/(VLOOKUP($K4,$A$8:$E$240,3,FALSE))</f>
        <v>0.38217596357131239</v>
      </c>
      <c r="P4">
        <f>(VLOOKUP($K4,Sheet3!$A$3:$E$355,4,FALSE)*1000)/(VLOOKUP($K4,$A$8:$E$240,4,FALSE))</f>
        <v>0.59684501544966662</v>
      </c>
      <c r="Q4">
        <f>(VLOOKUP($K4,Sheet3!$A$3:$E$355,5,FALSE)*1000)/(VLOOKUP($K4,$A$8:$E$240,5,FALSE))</f>
        <v>0.46156294763647937</v>
      </c>
      <c r="S4" t="str">
        <f>Sheet6!G10</f>
        <v>Allerdale</v>
      </c>
      <c r="T4" t="e">
        <f>VLOOKUP($S4,$K$2:$Q$37,4,FALSE)</f>
        <v>#N/A</v>
      </c>
      <c r="U4" t="e">
        <f>VLOOKUP($S4,$K$2:$Q$37,5,FALSE)</f>
        <v>#N/A</v>
      </c>
      <c r="V4" t="e">
        <f>VLOOKUP($S4,$K$2:$Q$37,6,FALSE)</f>
        <v>#N/A</v>
      </c>
      <c r="W4" t="e">
        <f>VLOOKUP($S4,$K$2:$Q$37,7,FALSE)</f>
        <v>#N/A</v>
      </c>
    </row>
    <row r="5" spans="1:23" x14ac:dyDescent="0.25">
      <c r="A5" t="s">
        <v>3</v>
      </c>
      <c r="E5" t="s">
        <v>4</v>
      </c>
      <c r="K5" t="s">
        <v>449</v>
      </c>
      <c r="L5" t="s">
        <v>453</v>
      </c>
      <c r="N5" t="e">
        <f>(VLOOKUP($K5,Sheet3!$A$3:$E$355,2,FALSE)*1000)/(VLOOKUP($K5,$A$8:$E$240,2,FALSE))</f>
        <v>#N/A</v>
      </c>
      <c r="O5" t="e">
        <f>(VLOOKUP($K5,Sheet3!$A$3:$E$355,3,FALSE)*1000)/(VLOOKUP($K5,$A$8:$E$240,3,FALSE))</f>
        <v>#N/A</v>
      </c>
      <c r="P5" t="e">
        <f>(VLOOKUP($K5,Sheet3!$A$3:$E$355,4,FALSE)*1000)/(VLOOKUP($K5,$A$8:$E$240,4,FALSE))</f>
        <v>#N/A</v>
      </c>
      <c r="Q5" t="e">
        <f>(VLOOKUP($K5,Sheet3!$A$3:$E$355,5,FALSE)*1000)/(VLOOKUP($K5,$A$8:$E$240,5,FALSE))</f>
        <v>#N/A</v>
      </c>
    </row>
    <row r="6" spans="1:23" x14ac:dyDescent="0.25">
      <c r="K6" t="s">
        <v>141</v>
      </c>
      <c r="L6" t="s">
        <v>454</v>
      </c>
      <c r="N6">
        <f>(VLOOKUP($K6,Sheet3!$A$3:$E$355,2,FALSE)*1000)/(VLOOKUP($K6,$A$8:$E$240,2,FALSE))</f>
        <v>19.397796352583587</v>
      </c>
      <c r="O6">
        <f>(VLOOKUP($K6,Sheet3!$A$3:$E$355,3,FALSE)*1000)/(VLOOKUP($K6,$A$8:$E$240,3,FALSE))</f>
        <v>15.517176292940732</v>
      </c>
      <c r="P6">
        <f>(VLOOKUP($K6,Sheet3!$A$3:$E$355,4,FALSE)*1000)/(VLOOKUP($K6,$A$8:$E$240,4,FALSE))</f>
        <v>14.960362400906002</v>
      </c>
      <c r="Q6">
        <f>(VLOOKUP($K6,Sheet3!$A$3:$E$355,5,FALSE)*1000)/(VLOOKUP($K6,$A$8:$E$240,5,FALSE))</f>
        <v>15.017661275329987</v>
      </c>
    </row>
    <row r="7" spans="1:23" x14ac:dyDescent="0.25">
      <c r="A7" t="s">
        <v>5</v>
      </c>
      <c r="E7" t="s">
        <v>4</v>
      </c>
      <c r="K7" t="s">
        <v>23</v>
      </c>
      <c r="L7" t="s">
        <v>454</v>
      </c>
      <c r="N7">
        <f>(VLOOKUP($K7,Sheet3!$A$3:$E$355,2,FALSE)*1000)/(VLOOKUP($K7,$A$8:$E$240,2,FALSE))</f>
        <v>0</v>
      </c>
      <c r="O7">
        <f>(VLOOKUP($K7,Sheet3!$A$3:$E$355,3,FALSE)*1000)/(VLOOKUP($K7,$A$8:$E$240,3,FALSE))</f>
        <v>-0.35185925629748099</v>
      </c>
      <c r="P7">
        <f>(VLOOKUP($K7,Sheet3!$A$3:$E$355,4,FALSE)*1000)/(VLOOKUP($K7,$A$8:$E$240,4,FALSE))</f>
        <v>-0.42782886845261897</v>
      </c>
      <c r="Q7">
        <f>(VLOOKUP($K7,Sheet3!$A$3:$E$355,5,FALSE)*1000)/(VLOOKUP($K7,$A$8:$E$240,5,FALSE))</f>
        <v>-0.68122620717291127</v>
      </c>
    </row>
    <row r="8" spans="1:23" x14ac:dyDescent="0.25">
      <c r="A8" t="s">
        <v>6</v>
      </c>
      <c r="B8">
        <f>VLOOKUP($A8,Sheet4!$F$8:$I$240,2,FALSE)</f>
        <v>104400</v>
      </c>
      <c r="C8">
        <f>VLOOKUP($A8,Sheet4!$F$8:$I$240,3,FALSE)</f>
        <v>105000</v>
      </c>
      <c r="D8">
        <f>VLOOKUP($A8,Sheet4!$F$8:$I$240,3,FALSE)</f>
        <v>105000</v>
      </c>
      <c r="E8">
        <v>105200</v>
      </c>
      <c r="K8" t="s">
        <v>58</v>
      </c>
      <c r="L8" t="s">
        <v>453</v>
      </c>
      <c r="N8">
        <f>(VLOOKUP($K8,Sheet3!$A$3:$E$355,2,FALSE)*1000)/(VLOOKUP($K8,$A$8:$E$240,2,FALSE))</f>
        <v>0</v>
      </c>
      <c r="O8">
        <f>(VLOOKUP($K8,Sheet3!$A$3:$E$355,3,FALSE)*1000)/(VLOOKUP($K8,$A$8:$E$240,3,FALSE))</f>
        <v>5.0787863002995183E-2</v>
      </c>
      <c r="P8">
        <f>(VLOOKUP($K8,Sheet3!$A$3:$E$355,4,FALSE)*1000)/(VLOOKUP($K8,$A$8:$E$240,4,FALSE))</f>
        <v>0.16278161218908713</v>
      </c>
      <c r="Q8">
        <f>(VLOOKUP($K8,Sheet3!$A$3:$E$355,5,FALSE)*1000)/(VLOOKUP($K8,$A$8:$E$240,5,FALSE))</f>
        <v>0.16548157724628312</v>
      </c>
    </row>
    <row r="9" spans="1:23" x14ac:dyDescent="0.25">
      <c r="A9" t="s">
        <v>439</v>
      </c>
      <c r="B9">
        <f>VLOOKUP($A9,Sheet4!$F$8:$I$240,2,FALSE)</f>
        <v>507300</v>
      </c>
      <c r="C9">
        <f>VLOOKUP($A9,Sheet4!$F$8:$I$240,3,FALSE)</f>
        <v>510600</v>
      </c>
      <c r="D9">
        <f>VLOOKUP($A9,Sheet4!$F$8:$I$240,3,FALSE)</f>
        <v>510600</v>
      </c>
      <c r="E9">
        <v>514300</v>
      </c>
      <c r="K9" t="s">
        <v>150</v>
      </c>
      <c r="L9" t="s">
        <v>454</v>
      </c>
      <c r="N9">
        <f>(VLOOKUP($K9,Sheet3!$A$3:$E$355,2,FALSE)*1000)/(VLOOKUP($K9,$A$8:$E$240,2,FALSE))</f>
        <v>-0.50067476383265852</v>
      </c>
      <c r="O9">
        <f>(VLOOKUP($K9,Sheet3!$A$3:$E$355,3,FALSE)*1000)/(VLOOKUP($K9,$A$8:$E$240,3,FALSE))</f>
        <v>6.7213335125688931E-2</v>
      </c>
      <c r="P9">
        <f>(VLOOKUP($K9,Sheet3!$A$3:$E$355,4,FALSE)*1000)/(VLOOKUP($K9,$A$8:$E$240,4,FALSE))</f>
        <v>0.7984944212931846</v>
      </c>
      <c r="Q9">
        <f>(VLOOKUP($K9,Sheet3!$A$3:$E$355,5,FALSE)*1000)/(VLOOKUP($K9,$A$8:$E$240,5,FALSE))</f>
        <v>0.25756771109930959</v>
      </c>
    </row>
    <row r="10" spans="1:23" x14ac:dyDescent="0.25">
      <c r="A10" t="s">
        <v>7</v>
      </c>
      <c r="B10">
        <f>VLOOKUP($A10,Sheet4!$F$8:$I$240,2,FALSE)</f>
        <v>91500</v>
      </c>
      <c r="C10">
        <f>VLOOKUP($A10,Sheet4!$F$8:$I$240,3,FALSE)</f>
        <v>91800</v>
      </c>
      <c r="D10">
        <f>VLOOKUP($A10,Sheet4!$F$8:$I$240,3,FALSE)</f>
        <v>91800</v>
      </c>
      <c r="E10">
        <v>92200</v>
      </c>
      <c r="K10" t="s">
        <v>151</v>
      </c>
      <c r="L10" t="s">
        <v>454</v>
      </c>
      <c r="N10">
        <f>(VLOOKUP($K10,Sheet3!$A$3:$E$355,2,FALSE)*1000)/(VLOOKUP($K10,$A$8:$E$240,2,FALSE))</f>
        <v>-0.39435248296007791</v>
      </c>
      <c r="O10">
        <f>(VLOOKUP($K10,Sheet3!$A$3:$E$355,3,FALSE)*1000)/(VLOOKUP($K10,$A$8:$E$240,3,FALSE))</f>
        <v>-0.220873786407767</v>
      </c>
      <c r="P10">
        <f>(VLOOKUP($K10,Sheet3!$A$3:$E$355,4,FALSE)*1000)/(VLOOKUP($K10,$A$8:$E$240,4,FALSE))</f>
        <v>5.5825242718446605E-2</v>
      </c>
      <c r="Q10">
        <f>(VLOOKUP($K10,Sheet3!$A$3:$E$355,5,FALSE)*1000)/(VLOOKUP($K10,$A$8:$E$240,5,FALSE))</f>
        <v>0.32296939021450954</v>
      </c>
    </row>
    <row r="11" spans="1:23" x14ac:dyDescent="0.25">
      <c r="A11" t="s">
        <v>8</v>
      </c>
      <c r="B11">
        <f>VLOOKUP($A11,Sheet4!$F$8:$I$240,2,FALSE)</f>
        <v>137300</v>
      </c>
      <c r="C11">
        <f>VLOOKUP($A11,Sheet4!$F$8:$I$240,3,FALSE)</f>
        <v>137700</v>
      </c>
      <c r="D11">
        <f>VLOOKUP($A11,Sheet4!$F$8:$I$240,3,FALSE)</f>
        <v>137700</v>
      </c>
      <c r="E11">
        <v>138700</v>
      </c>
      <c r="K11" t="s">
        <v>439</v>
      </c>
      <c r="L11" t="s">
        <v>454</v>
      </c>
      <c r="N11">
        <f>(VLOOKUP($K11,Sheet3!$A$3:$E$355,2,FALSE)*1000)/(VLOOKUP($K11,$A$8:$E$240,2,FALSE))</f>
        <v>1.9712201852946972E-3</v>
      </c>
      <c r="O11">
        <f>(VLOOKUP($K11,Sheet3!$A$3:$E$355,3,FALSE)*1000)/(VLOOKUP($K11,$A$8:$E$240,3,FALSE))</f>
        <v>0.80689385037211125</v>
      </c>
      <c r="P11">
        <f>(VLOOKUP($K11,Sheet3!$A$3:$E$355,4,FALSE)*1000)/(VLOOKUP($K11,$A$8:$E$240,4,FALSE))</f>
        <v>0.75009792401096753</v>
      </c>
      <c r="Q11">
        <f>(VLOOKUP($K11,Sheet3!$A$3:$E$355,5,FALSE)*1000)/(VLOOKUP($K11,$A$8:$E$240,5,FALSE))</f>
        <v>0.21582733812949639</v>
      </c>
    </row>
    <row r="12" spans="1:23" x14ac:dyDescent="0.25">
      <c r="A12" t="s">
        <v>9</v>
      </c>
      <c r="B12">
        <f>VLOOKUP($A12,Sheet4!$F$8:$I$240,2,FALSE)</f>
        <v>314500</v>
      </c>
      <c r="C12">
        <f>VLOOKUP($A12,Sheet4!$F$8:$I$240,3,FALSE)</f>
        <v>315500</v>
      </c>
      <c r="D12">
        <f>VLOOKUP($A12,Sheet4!$F$8:$I$240,3,FALSE)</f>
        <v>315500</v>
      </c>
      <c r="E12">
        <v>316100</v>
      </c>
      <c r="K12" t="s">
        <v>133</v>
      </c>
      <c r="L12" t="s">
        <v>453</v>
      </c>
      <c r="N12">
        <f>(VLOOKUP($K12,Sheet3!$A$3:$E$355,2,FALSE)*1000)/(VLOOKUP($K12,$A$8:$E$240,2,FALSE))</f>
        <v>1.0607225211375866</v>
      </c>
      <c r="O12">
        <f>(VLOOKUP($K12,Sheet3!$A$3:$E$355,3,FALSE)*1000)/(VLOOKUP($K12,$A$8:$E$240,3,FALSE))</f>
        <v>1.262172999809051</v>
      </c>
      <c r="P12">
        <f>(VLOOKUP($K12,Sheet3!$A$3:$E$355,4,FALSE)*1000)/(VLOOKUP($K12,$A$8:$E$240,4,FALSE))</f>
        <v>0.68359747947298066</v>
      </c>
      <c r="Q12">
        <f>(VLOOKUP($K12,Sheet3!$A$3:$E$355,5,FALSE)*1000)/(VLOOKUP($K12,$A$8:$E$240,5,FALSE))</f>
        <v>1.4344879518072289</v>
      </c>
    </row>
    <row r="13" spans="1:23" x14ac:dyDescent="0.25">
      <c r="A13" t="s">
        <v>10</v>
      </c>
      <c r="B13">
        <f>VLOOKUP($A13,Sheet4!$F$8:$I$240,2,FALSE)</f>
        <v>135900</v>
      </c>
      <c r="C13">
        <f>VLOOKUP($A13,Sheet4!$F$8:$I$240,3,FALSE)</f>
        <v>135400</v>
      </c>
      <c r="D13">
        <f>VLOOKUP($A13,Sheet4!$F$8:$I$240,3,FALSE)</f>
        <v>135400</v>
      </c>
      <c r="E13">
        <v>135000</v>
      </c>
      <c r="K13" t="s">
        <v>83</v>
      </c>
      <c r="L13" t="s">
        <v>453</v>
      </c>
      <c r="N13">
        <f>(VLOOKUP($K13,Sheet3!$A$3:$E$355,2,FALSE)*1000)/(VLOOKUP($K13,$A$8:$E$240,2,FALSE))</f>
        <v>-0.54729974628488587</v>
      </c>
      <c r="O13">
        <f>(VLOOKUP($K13,Sheet3!$A$3:$E$355,3,FALSE)*1000)/(VLOOKUP($K13,$A$8:$E$240,3,FALSE))</f>
        <v>-0.33767729858161133</v>
      </c>
      <c r="P13">
        <f>(VLOOKUP($K13,Sheet3!$A$3:$E$355,4,FALSE)*1000)/(VLOOKUP($K13,$A$8:$E$240,4,FALSE))</f>
        <v>-1.2974296205630356</v>
      </c>
      <c r="Q13">
        <f>(VLOOKUP($K13,Sheet3!$A$3:$E$355,5,FALSE)*1000)/(VLOOKUP($K13,$A$8:$E$240,5,FALSE))</f>
        <v>-0.66548169214361896</v>
      </c>
    </row>
    <row r="14" spans="1:23" x14ac:dyDescent="0.25">
      <c r="A14" t="s">
        <v>11</v>
      </c>
      <c r="B14">
        <f>VLOOKUP($A14,Sheet4!$F$8:$I$240,2,FALSE)</f>
        <v>190000</v>
      </c>
      <c r="C14">
        <f>VLOOKUP($A14,Sheet4!$F$8:$I$240,3,FALSE)</f>
        <v>190900</v>
      </c>
      <c r="D14">
        <f>VLOOKUP($A14,Sheet4!$F$8:$I$240,3,FALSE)</f>
        <v>190900</v>
      </c>
      <c r="E14">
        <v>192400</v>
      </c>
      <c r="K14" t="s">
        <v>152</v>
      </c>
      <c r="L14" t="s">
        <v>453</v>
      </c>
      <c r="N14">
        <f>(VLOOKUP($K14,Sheet3!$A$3:$E$355,2,FALSE)*1000)/(VLOOKUP($K14,$A$8:$E$240,2,FALSE))</f>
        <v>1.4225232853513972</v>
      </c>
      <c r="O14">
        <f>(VLOOKUP($K14,Sheet3!$A$3:$E$355,3,FALSE)*1000)/(VLOOKUP($K14,$A$8:$E$240,3,FALSE))</f>
        <v>2.6157212590472985</v>
      </c>
      <c r="P14">
        <f>(VLOOKUP($K14,Sheet3!$A$3:$E$355,4,FALSE)*1000)/(VLOOKUP($K14,$A$8:$E$240,4,FALSE))</f>
        <v>2.6780003366436627</v>
      </c>
      <c r="Q14">
        <f>(VLOOKUP($K14,Sheet3!$A$3:$E$355,5,FALSE)*1000)/(VLOOKUP($K14,$A$8:$E$240,5,FALSE))</f>
        <v>2.6120890069744269</v>
      </c>
    </row>
    <row r="15" spans="1:23" x14ac:dyDescent="0.25">
      <c r="A15" t="s">
        <v>12</v>
      </c>
      <c r="B15">
        <f>VLOOKUP($A15,Sheet4!$F$8:$I$240,2,FALSE)</f>
        <v>197500</v>
      </c>
      <c r="C15">
        <f>VLOOKUP($A15,Sheet4!$F$8:$I$240,3,FALSE)</f>
        <v>198700</v>
      </c>
      <c r="D15">
        <f>VLOOKUP($A15,Sheet4!$F$8:$I$240,3,FALSE)</f>
        <v>198700</v>
      </c>
      <c r="E15">
        <v>200200</v>
      </c>
      <c r="K15" t="s">
        <v>134</v>
      </c>
      <c r="L15" t="s">
        <v>453</v>
      </c>
      <c r="N15">
        <f>(VLOOKUP($K15,Sheet3!$A$3:$E$355,2,FALSE)*1000)/(VLOOKUP($K15,$A$8:$E$240,2,FALSE))</f>
        <v>5.5312283936390871E-2</v>
      </c>
      <c r="O15">
        <f>(VLOOKUP($K15,Sheet3!$A$3:$E$355,3,FALSE)*1000)/(VLOOKUP($K15,$A$8:$E$240,3,FALSE))</f>
        <v>5.5627524194162919E-2</v>
      </c>
      <c r="P15">
        <f>(VLOOKUP($K15,Sheet3!$A$3:$E$355,4,FALSE)*1000)/(VLOOKUP($K15,$A$8:$E$240,4,FALSE))</f>
        <v>5.6389545073535018E-2</v>
      </c>
      <c r="Q15">
        <f>(VLOOKUP($K15,Sheet3!$A$3:$E$355,5,FALSE)*1000)/(VLOOKUP($K15,$A$8:$E$240,5,FALSE))</f>
        <v>7.2169598556608025E-2</v>
      </c>
    </row>
    <row r="16" spans="1:23" x14ac:dyDescent="0.25">
      <c r="A16" t="s">
        <v>13</v>
      </c>
      <c r="B16">
        <f>VLOOKUP($A16,Sheet4!$F$8:$I$240,2,FALSE)</f>
        <v>273400</v>
      </c>
      <c r="C16">
        <f>VLOOKUP($A16,Sheet4!$F$8:$I$240,3,FALSE)</f>
        <v>276700</v>
      </c>
      <c r="D16">
        <f>VLOOKUP($A16,Sheet4!$F$8:$I$240,3,FALSE)</f>
        <v>276700</v>
      </c>
      <c r="E16">
        <v>282400</v>
      </c>
      <c r="K16" t="s">
        <v>75</v>
      </c>
      <c r="L16" t="s">
        <v>453</v>
      </c>
      <c r="N16">
        <f>(VLOOKUP($K16,Sheet3!$A$3:$E$355,2,FALSE)*1000)/(VLOOKUP($K16,$A$8:$E$240,2,FALSE))</f>
        <v>-0.12804552729859506</v>
      </c>
      <c r="O16">
        <f>(VLOOKUP($K16,Sheet3!$A$3:$E$355,3,FALSE)*1000)/(VLOOKUP($K16,$A$8:$E$240,3,FALSE))</f>
        <v>-5.3182059918454178E-2</v>
      </c>
      <c r="P16">
        <f>(VLOOKUP($K16,Sheet3!$A$3:$E$355,4,FALSE)*1000)/(VLOOKUP($K16,$A$8:$E$240,4,FALSE))</f>
        <v>6.3818471902145013E-2</v>
      </c>
      <c r="Q16">
        <f>(VLOOKUP($K16,Sheet3!$A$3:$E$355,5,FALSE)*1000)/(VLOOKUP($K16,$A$8:$E$240,5,FALSE))</f>
        <v>0.25131810193321619</v>
      </c>
    </row>
    <row r="17" spans="1:17" x14ac:dyDescent="0.25">
      <c r="A17" t="s">
        <v>14</v>
      </c>
      <c r="B17">
        <f>VLOOKUP($A17,Sheet4!$F$8:$I$240,2,FALSE)</f>
        <v>199000</v>
      </c>
      <c r="C17">
        <f>VLOOKUP($A17,Sheet4!$F$8:$I$240,3,FALSE)</f>
        <v>200200</v>
      </c>
      <c r="D17">
        <f>VLOOKUP($A17,Sheet4!$F$8:$I$240,3,FALSE)</f>
        <v>200200</v>
      </c>
      <c r="E17">
        <v>201400</v>
      </c>
      <c r="K17" t="s">
        <v>84</v>
      </c>
      <c r="L17" t="s">
        <v>455</v>
      </c>
      <c r="N17">
        <f>(VLOOKUP($K17,Sheet3!$A$3:$E$355,2,FALSE)*1000)/(VLOOKUP($K17,$A$8:$E$240,2,FALSE))</f>
        <v>0</v>
      </c>
      <c r="O17">
        <f>(VLOOKUP($K17,Sheet3!$A$3:$E$355,3,FALSE)*1000)/(VLOOKUP($K17,$A$8:$E$240,3,FALSE))</f>
        <v>0</v>
      </c>
      <c r="P17">
        <f>(VLOOKUP($K17,Sheet3!$A$3:$E$355,4,FALSE)*1000)/(VLOOKUP($K17,$A$8:$E$240,4,FALSE))</f>
        <v>0</v>
      </c>
      <c r="Q17">
        <f>(VLOOKUP($K17,Sheet3!$A$3:$E$355,5,FALSE)*1000)/(VLOOKUP($K17,$A$8:$E$240,5,FALSE))</f>
        <v>0</v>
      </c>
    </row>
    <row r="18" spans="1:17" x14ac:dyDescent="0.25">
      <c r="A18" t="s">
        <v>15</v>
      </c>
      <c r="B18">
        <f>VLOOKUP($A18,Sheet4!$F$8:$I$240,2,FALSE)</f>
        <v>148500</v>
      </c>
      <c r="C18">
        <f>VLOOKUP($A18,Sheet4!$F$8:$I$240,3,FALSE)</f>
        <v>148500</v>
      </c>
      <c r="D18">
        <f>VLOOKUP($A18,Sheet4!$F$8:$I$240,3,FALSE)</f>
        <v>148500</v>
      </c>
      <c r="E18">
        <v>148400</v>
      </c>
      <c r="K18" t="s">
        <v>135</v>
      </c>
      <c r="L18" t="s">
        <v>453</v>
      </c>
      <c r="N18">
        <f>(VLOOKUP($K18,Sheet3!$A$3:$E$355,2,FALSE)*1000)/(VLOOKUP($K18,$A$8:$E$240,2,FALSE))</f>
        <v>0</v>
      </c>
      <c r="O18">
        <f>(VLOOKUP($K18,Sheet3!$A$3:$E$355,3,FALSE)*1000)/(VLOOKUP($K18,$A$8:$E$240,3,FALSE))</f>
        <v>0</v>
      </c>
      <c r="P18">
        <f>(VLOOKUP($K18,Sheet3!$A$3:$E$355,4,FALSE)*1000)/(VLOOKUP($K18,$A$8:$E$240,4,FALSE))</f>
        <v>0</v>
      </c>
      <c r="Q18">
        <f>(VLOOKUP($K18,Sheet3!$A$3:$E$355,5,FALSE)*1000)/(VLOOKUP($K18,$A$8:$E$240,5,FALSE))</f>
        <v>0</v>
      </c>
    </row>
    <row r="19" spans="1:17" x14ac:dyDescent="0.25">
      <c r="A19" t="s">
        <v>16</v>
      </c>
      <c r="B19">
        <f>VLOOKUP($A19,Sheet4!$F$8:$I$240,2,FALSE)</f>
        <v>276200</v>
      </c>
      <c r="C19">
        <f>VLOOKUP($A19,Sheet4!$F$8:$I$240,3,FALSE)</f>
        <v>276000</v>
      </c>
      <c r="D19">
        <f>VLOOKUP($A19,Sheet4!$F$8:$I$240,3,FALSE)</f>
        <v>276000</v>
      </c>
      <c r="E19">
        <v>275700</v>
      </c>
      <c r="K19" t="s">
        <v>34</v>
      </c>
      <c r="L19" t="s">
        <v>453</v>
      </c>
      <c r="N19">
        <f>(VLOOKUP($K19,Sheet3!$A$3:$E$355,2,FALSE)*1000)/(VLOOKUP($K19,$A$8:$E$240,2,FALSE))</f>
        <v>-8.4185207456404093E-2</v>
      </c>
      <c r="O19">
        <f>(VLOOKUP($K19,Sheet3!$A$3:$E$355,3,FALSE)*1000)/(VLOOKUP($K19,$A$8:$E$240,3,FALSE))</f>
        <v>-0.21668379582048647</v>
      </c>
      <c r="P19">
        <f>(VLOOKUP($K19,Sheet3!$A$3:$E$355,4,FALSE)*1000)/(VLOOKUP($K19,$A$8:$E$240,4,FALSE))</f>
        <v>-0.23038711887632751</v>
      </c>
      <c r="Q19">
        <f>(VLOOKUP($K19,Sheet3!$A$3:$E$355,5,FALSE)*1000)/(VLOOKUP($K19,$A$8:$E$240,5,FALSE))</f>
        <v>-0.28401360544217685</v>
      </c>
    </row>
    <row r="20" spans="1:17" x14ac:dyDescent="0.25">
      <c r="A20" t="s">
        <v>17</v>
      </c>
      <c r="B20">
        <f>VLOOKUP($A20,Sheet4!$F$8:$I$240,2,FALSE)</f>
        <v>146200</v>
      </c>
      <c r="C20">
        <f>VLOOKUP($A20,Sheet4!$F$8:$I$240,3,FALSE)</f>
        <v>147000</v>
      </c>
      <c r="D20">
        <f>VLOOKUP($A20,Sheet4!$F$8:$I$240,3,FALSE)</f>
        <v>147000</v>
      </c>
      <c r="E20">
        <v>147700</v>
      </c>
      <c r="K20" t="s">
        <v>59</v>
      </c>
      <c r="L20" t="s">
        <v>453</v>
      </c>
      <c r="N20">
        <f>(VLOOKUP($K20,Sheet3!$A$3:$E$355,2,FALSE)*1000)/(VLOOKUP($K20,$A$8:$E$240,2,FALSE))</f>
        <v>8.5629768021173905E-2</v>
      </c>
      <c r="O20">
        <f>(VLOOKUP($K20,Sheet3!$A$3:$E$355,3,FALSE)*1000)/(VLOOKUP($K20,$A$8:$E$240,3,FALSE))</f>
        <v>-0.4858424880086647</v>
      </c>
      <c r="P20">
        <f>(VLOOKUP($K20,Sheet3!$A$3:$E$355,4,FALSE)*1000)/(VLOOKUP($K20,$A$8:$E$240,4,FALSE))</f>
        <v>-0.42859353241528703</v>
      </c>
      <c r="Q20">
        <f>(VLOOKUP($K20,Sheet3!$A$3:$E$355,5,FALSE)*1000)/(VLOOKUP($K20,$A$8:$E$240,5,FALSE))</f>
        <v>0.15075376884422109</v>
      </c>
    </row>
    <row r="21" spans="1:17" x14ac:dyDescent="0.25">
      <c r="A21" t="s">
        <v>18</v>
      </c>
      <c r="B21">
        <f>VLOOKUP($A21,Sheet4!$F$8:$I$240,2,FALSE)</f>
        <v>142600</v>
      </c>
      <c r="C21">
        <f>VLOOKUP($A21,Sheet4!$F$8:$I$240,3,FALSE)</f>
        <v>142800</v>
      </c>
      <c r="D21">
        <f>VLOOKUP($A21,Sheet4!$F$8:$I$240,3,FALSE)</f>
        <v>142800</v>
      </c>
      <c r="E21">
        <v>142000</v>
      </c>
      <c r="K21" t="s">
        <v>60</v>
      </c>
      <c r="L21" t="s">
        <v>454</v>
      </c>
      <c r="N21">
        <f>(VLOOKUP($K21,Sheet3!$A$3:$E$355,2,FALSE)*1000)/(VLOOKUP($K21,$A$8:$E$240,2,FALSE))</f>
        <v>0</v>
      </c>
      <c r="O21">
        <f>(VLOOKUP($K21,Sheet3!$A$3:$E$355,3,FALSE)*1000)/(VLOOKUP($K21,$A$8:$E$240,3,FALSE))</f>
        <v>0</v>
      </c>
      <c r="P21">
        <f>(VLOOKUP($K21,Sheet3!$A$3:$E$355,4,FALSE)*1000)/(VLOOKUP($K21,$A$8:$E$240,4,FALSE))</f>
        <v>0</v>
      </c>
      <c r="Q21">
        <f>(VLOOKUP($K21,Sheet3!$A$3:$E$355,5,FALSE)*1000)/(VLOOKUP($K21,$A$8:$E$240,5,FALSE))</f>
        <v>-3.8953811908736785E-2</v>
      </c>
    </row>
    <row r="22" spans="1:17" x14ac:dyDescent="0.25">
      <c r="A22" t="s">
        <v>19</v>
      </c>
      <c r="B22">
        <f>VLOOKUP($A22,Sheet4!$F$8:$I$240,2,FALSE)</f>
        <v>368000</v>
      </c>
      <c r="C22">
        <f>VLOOKUP($A22,Sheet4!$F$8:$I$240,3,FALSE)</f>
        <v>369100</v>
      </c>
      <c r="D22">
        <f>VLOOKUP($A22,Sheet4!$F$8:$I$240,3,FALSE)</f>
        <v>369100</v>
      </c>
      <c r="E22">
        <v>372100</v>
      </c>
      <c r="K22" t="s">
        <v>85</v>
      </c>
      <c r="L22" t="s">
        <v>454</v>
      </c>
      <c r="N22">
        <f>(VLOOKUP($K22,Sheet3!$A$3:$E$355,2,FALSE)*1000)/(VLOOKUP($K22,$A$8:$E$240,2,FALSE))</f>
        <v>-1.1921077504725899</v>
      </c>
      <c r="O22">
        <f>(VLOOKUP($K22,Sheet3!$A$3:$E$355,3,FALSE)*1000)/(VLOOKUP($K22,$A$8:$E$240,3,FALSE))</f>
        <v>-1.0223941845468403</v>
      </c>
      <c r="P22">
        <f>(VLOOKUP($K22,Sheet3!$A$3:$E$355,4,FALSE)*1000)/(VLOOKUP($K22,$A$8:$E$240,4,FALSE))</f>
        <v>-0.42443428303435338</v>
      </c>
      <c r="Q22">
        <f>(VLOOKUP($K22,Sheet3!$A$3:$E$355,5,FALSE)*1000)/(VLOOKUP($K22,$A$8:$E$240,5,FALSE))</f>
        <v>4.853807927886282E-2</v>
      </c>
    </row>
    <row r="23" spans="1:17" x14ac:dyDescent="0.25">
      <c r="A23" t="s">
        <v>20</v>
      </c>
      <c r="B23">
        <f>VLOOKUP($A23,Sheet4!$F$8:$I$240,2,FALSE)</f>
        <v>329100</v>
      </c>
      <c r="C23">
        <f>VLOOKUP($A23,Sheet4!$F$8:$I$240,3,FALSE)</f>
        <v>329600</v>
      </c>
      <c r="D23">
        <f>VLOOKUP($A23,Sheet4!$F$8:$I$240,3,FALSE)</f>
        <v>329600</v>
      </c>
      <c r="E23">
        <v>330200</v>
      </c>
      <c r="K23" t="s">
        <v>44</v>
      </c>
      <c r="L23" t="s">
        <v>454</v>
      </c>
      <c r="N23">
        <f>(VLOOKUP($K23,Sheet3!$A$3:$E$355,2,FALSE)*1000)/(VLOOKUP($K23,$A$8:$E$240,2,FALSE))</f>
        <v>0</v>
      </c>
      <c r="O23">
        <f>(VLOOKUP($K23,Sheet3!$A$3:$E$355,3,FALSE)*1000)/(VLOOKUP($K23,$A$8:$E$240,3,FALSE))</f>
        <v>0</v>
      </c>
      <c r="P23">
        <f>(VLOOKUP($K23,Sheet3!$A$3:$E$355,4,FALSE)*1000)/(VLOOKUP($K23,$A$8:$E$240,4,FALSE))</f>
        <v>3.6143572621035061</v>
      </c>
      <c r="Q23">
        <f>(VLOOKUP($K23,Sheet3!$A$3:$E$355,5,FALSE)*1000)/(VLOOKUP($K23,$A$8:$E$240,5,FALSE))</f>
        <v>0.93594424161964818</v>
      </c>
    </row>
    <row r="24" spans="1:17" x14ac:dyDescent="0.25">
      <c r="A24" t="s">
        <v>21</v>
      </c>
      <c r="B24">
        <f>VLOOKUP($A24,Sheet4!$F$8:$I$240,2,FALSE)</f>
        <v>123600</v>
      </c>
      <c r="C24">
        <f>VLOOKUP($A24,Sheet4!$F$8:$I$240,3,FALSE)</f>
        <v>124800</v>
      </c>
      <c r="D24">
        <f>VLOOKUP($A24,Sheet4!$F$8:$I$240,3,FALSE)</f>
        <v>124800</v>
      </c>
      <c r="E24">
        <v>125700</v>
      </c>
      <c r="K24" t="s">
        <v>61</v>
      </c>
      <c r="L24" t="s">
        <v>453</v>
      </c>
      <c r="N24">
        <f>(VLOOKUP($K24,Sheet3!$A$3:$E$355,2,FALSE)*1000)/(VLOOKUP($K24,$A$8:$E$240,2,FALSE))</f>
        <v>-0.36869056327724947</v>
      </c>
      <c r="O24">
        <f>(VLOOKUP($K24,Sheet3!$A$3:$E$355,3,FALSE)*1000)/(VLOOKUP($K24,$A$8:$E$240,3,FALSE))</f>
        <v>-0.33430232558139533</v>
      </c>
      <c r="P24">
        <f>(VLOOKUP($K24,Sheet3!$A$3:$E$355,4,FALSE)*1000)/(VLOOKUP($K24,$A$8:$E$240,4,FALSE))</f>
        <v>-0.18459302325581395</v>
      </c>
      <c r="Q24">
        <f>(VLOOKUP($K24,Sheet3!$A$3:$E$355,5,FALSE)*1000)/(VLOOKUP($K24,$A$8:$E$240,5,FALSE))</f>
        <v>-5.8521267485012844E-2</v>
      </c>
    </row>
    <row r="25" spans="1:17" x14ac:dyDescent="0.25">
      <c r="A25" t="s">
        <v>22</v>
      </c>
      <c r="B25">
        <f>VLOOKUP($A25,Sheet4!$F$8:$I$240,2,FALSE)</f>
        <v>200100</v>
      </c>
      <c r="C25">
        <f>VLOOKUP($A25,Sheet4!$F$8:$I$240,3,FALSE)</f>
        <v>201300</v>
      </c>
      <c r="D25">
        <f>VLOOKUP($A25,Sheet4!$F$8:$I$240,3,FALSE)</f>
        <v>201300</v>
      </c>
      <c r="E25">
        <v>203700</v>
      </c>
      <c r="K25" t="s">
        <v>9</v>
      </c>
      <c r="L25" t="s">
        <v>454</v>
      </c>
      <c r="N25">
        <f>(VLOOKUP($K25,Sheet3!$A$3:$E$355,2,FALSE)*1000)/(VLOOKUP($K25,$A$8:$E$240,2,FALSE))</f>
        <v>6.2639109697933231</v>
      </c>
      <c r="O25">
        <f>(VLOOKUP($K25,Sheet3!$A$3:$E$355,3,FALSE)*1000)/(VLOOKUP($K25,$A$8:$E$240,3,FALSE))</f>
        <v>5.5150554675118855</v>
      </c>
      <c r="P25">
        <f>(VLOOKUP($K25,Sheet3!$A$3:$E$355,4,FALSE)*1000)/(VLOOKUP($K25,$A$8:$E$240,4,FALSE))</f>
        <v>5.7971473851030115</v>
      </c>
      <c r="Q25">
        <f>(VLOOKUP($K25,Sheet3!$A$3:$E$355,5,FALSE)*1000)/(VLOOKUP($K25,$A$8:$E$240,5,FALSE))</f>
        <v>3.5558367605188232</v>
      </c>
    </row>
    <row r="26" spans="1:17" x14ac:dyDescent="0.25">
      <c r="A26" t="s">
        <v>23</v>
      </c>
      <c r="B26">
        <f>VLOOKUP($A26,Sheet4!$F$8:$I$240,2,FALSE)</f>
        <v>500800</v>
      </c>
      <c r="C26">
        <f>VLOOKUP($A26,Sheet4!$F$8:$I$240,3,FALSE)</f>
        <v>500200</v>
      </c>
      <c r="D26">
        <f>VLOOKUP($A26,Sheet4!$F$8:$I$240,3,FALSE)</f>
        <v>500200</v>
      </c>
      <c r="E26">
        <v>499100</v>
      </c>
      <c r="K26" t="s">
        <v>62</v>
      </c>
      <c r="L26" t="s">
        <v>453</v>
      </c>
      <c r="N26">
        <f>(VLOOKUP($K26,Sheet3!$A$3:$E$355,2,FALSE)*1000)/(VLOOKUP($K26,$A$8:$E$240,2,FALSE))</f>
        <v>-4.7429816690167929E-2</v>
      </c>
      <c r="O26">
        <f>(VLOOKUP($K26,Sheet3!$A$3:$E$355,3,FALSE)*1000)/(VLOOKUP($K26,$A$8:$E$240,3,FALSE))</f>
        <v>-0.6674323634507402</v>
      </c>
      <c r="P26">
        <f>(VLOOKUP($K26,Sheet3!$A$3:$E$355,4,FALSE)*1000)/(VLOOKUP($K26,$A$8:$E$240,4,FALSE))</f>
        <v>1.5313935681470138E-2</v>
      </c>
      <c r="Q26">
        <f>(VLOOKUP($K26,Sheet3!$A$3:$E$355,5,FALSE)*1000)/(VLOOKUP($K26,$A$8:$E$240,5,FALSE))</f>
        <v>-0.38850923816755251</v>
      </c>
    </row>
    <row r="27" spans="1:17" x14ac:dyDescent="0.25">
      <c r="A27" t="s">
        <v>24</v>
      </c>
      <c r="B27">
        <f>VLOOKUP($A27,Sheet4!$F$8:$I$240,2,FALSE)</f>
        <v>273000</v>
      </c>
      <c r="C27">
        <f>VLOOKUP($A27,Sheet4!$F$8:$I$240,3,FALSE)</f>
        <v>275200</v>
      </c>
      <c r="D27">
        <f>VLOOKUP($A27,Sheet4!$F$8:$I$240,3,FALSE)</f>
        <v>275200</v>
      </c>
      <c r="E27">
        <v>279000</v>
      </c>
      <c r="K27" t="s">
        <v>136</v>
      </c>
      <c r="L27" t="s">
        <v>454</v>
      </c>
      <c r="N27">
        <f>(VLOOKUP($K27,Sheet3!$A$3:$E$355,2,FALSE)*1000)/(VLOOKUP($K27,$A$8:$E$240,2,FALSE))</f>
        <v>-0.81013839216296069</v>
      </c>
      <c r="O27">
        <f>(VLOOKUP($K27,Sheet3!$A$3:$E$355,3,FALSE)*1000)/(VLOOKUP($K27,$A$8:$E$240,3,FALSE))</f>
        <v>-6.9369508247263761E-2</v>
      </c>
      <c r="P27">
        <f>(VLOOKUP($K27,Sheet3!$A$3:$E$355,4,FALSE)*1000)/(VLOOKUP($K27,$A$8:$E$240,4,FALSE))</f>
        <v>1.4120548789887468</v>
      </c>
      <c r="Q27">
        <f>(VLOOKUP($K27,Sheet3!$A$3:$E$355,5,FALSE)*1000)/(VLOOKUP($K27,$A$8:$E$240,5,FALSE))</f>
        <v>2.2518159806295399</v>
      </c>
    </row>
    <row r="28" spans="1:17" x14ac:dyDescent="0.25">
      <c r="A28" t="s">
        <v>25</v>
      </c>
      <c r="B28">
        <f>VLOOKUP($A28,Sheet4!$F$8:$I$240,2,FALSE)</f>
        <v>183900</v>
      </c>
      <c r="C28">
        <f>VLOOKUP($A28,Sheet4!$F$8:$I$240,3,FALSE)</f>
        <v>184800</v>
      </c>
      <c r="D28">
        <f>VLOOKUP($A28,Sheet4!$F$8:$I$240,3,FALSE)</f>
        <v>184800</v>
      </c>
      <c r="E28">
        <v>186200</v>
      </c>
      <c r="K28" t="s">
        <v>63</v>
      </c>
      <c r="L28" t="s">
        <v>454</v>
      </c>
      <c r="N28">
        <f>(VLOOKUP($K28,Sheet3!$A$3:$E$355,2,FALSE)*1000)/(VLOOKUP($K28,$A$8:$E$240,2,FALSE))</f>
        <v>7.5173783515392252</v>
      </c>
      <c r="O28">
        <f>(VLOOKUP($K28,Sheet3!$A$3:$E$355,3,FALSE)*1000)/(VLOOKUP($K28,$A$8:$E$240,3,FALSE))</f>
        <v>7.5435139573070611</v>
      </c>
      <c r="P28">
        <f>(VLOOKUP($K28,Sheet3!$A$3:$E$355,4,FALSE)*1000)/(VLOOKUP($K28,$A$8:$E$240,4,FALSE))</f>
        <v>8.6338259441707716</v>
      </c>
      <c r="Q28">
        <f>(VLOOKUP($K28,Sheet3!$A$3:$E$355,5,FALSE)*1000)/(VLOOKUP($K28,$A$8:$E$240,5,FALSE))</f>
        <v>7.5730045425048669</v>
      </c>
    </row>
    <row r="29" spans="1:17" x14ac:dyDescent="0.25">
      <c r="A29" t="s">
        <v>26</v>
      </c>
      <c r="B29">
        <f>VLOOKUP($A29,Sheet4!$F$8:$I$240,2,FALSE)</f>
        <v>483800</v>
      </c>
      <c r="C29">
        <f>VLOOKUP($A29,Sheet4!$F$8:$I$240,3,FALSE)</f>
        <v>492600</v>
      </c>
      <c r="D29">
        <f>VLOOKUP($A29,Sheet4!$F$8:$I$240,3,FALSE)</f>
        <v>492600</v>
      </c>
      <c r="E29">
        <v>510800</v>
      </c>
      <c r="K29" t="s">
        <v>153</v>
      </c>
      <c r="L29" t="s">
        <v>454</v>
      </c>
      <c r="N29">
        <f>(VLOOKUP($K29,Sheet3!$A$3:$E$355,2,FALSE)*1000)/(VLOOKUP($K29,$A$8:$E$240,2,FALSE))</f>
        <v>0</v>
      </c>
      <c r="O29">
        <f>(VLOOKUP($K29,Sheet3!$A$3:$E$355,3,FALSE)*1000)/(VLOOKUP($K29,$A$8:$E$240,3,FALSE))</f>
        <v>0</v>
      </c>
      <c r="P29">
        <f>(VLOOKUP($K29,Sheet3!$A$3:$E$355,4,FALSE)*1000)/(VLOOKUP($K29,$A$8:$E$240,4,FALSE))</f>
        <v>0.35376466136965568</v>
      </c>
      <c r="Q29">
        <f>(VLOOKUP($K29,Sheet3!$A$3:$E$355,5,FALSE)*1000)/(VLOOKUP($K29,$A$8:$E$240,5,FALSE))</f>
        <v>4.1121495327102804E-2</v>
      </c>
    </row>
    <row r="30" spans="1:17" x14ac:dyDescent="0.25">
      <c r="A30" t="s">
        <v>27</v>
      </c>
      <c r="B30">
        <f>VLOOKUP($A30,Sheet4!$F$8:$I$240,2,FALSE)</f>
        <v>222800</v>
      </c>
      <c r="C30">
        <f>VLOOKUP($A30,Sheet4!$F$8:$I$240,3,FALSE)</f>
        <v>223800</v>
      </c>
      <c r="D30">
        <f>VLOOKUP($A30,Sheet4!$F$8:$I$240,3,FALSE)</f>
        <v>223800</v>
      </c>
      <c r="E30">
        <v>225900</v>
      </c>
      <c r="K30" t="s">
        <v>66</v>
      </c>
      <c r="L30" t="s">
        <v>453</v>
      </c>
      <c r="N30">
        <f>(VLOOKUP($K30,Sheet3!$A$3:$E$355,2,FALSE)*1000)/(VLOOKUP($K30,$A$8:$E$240,2,FALSE))</f>
        <v>0.20087959110899797</v>
      </c>
      <c r="O30">
        <f>(VLOOKUP($K30,Sheet3!$A$3:$E$355,3,FALSE)*1000)/(VLOOKUP($K30,$A$8:$E$240,3,FALSE))</f>
        <v>-2.1294215071572222E-2</v>
      </c>
      <c r="P30">
        <f>(VLOOKUP($K30,Sheet3!$A$3:$E$355,4,FALSE)*1000)/(VLOOKUP($K30,$A$8:$E$240,4,FALSE))</f>
        <v>0.32769430971252811</v>
      </c>
      <c r="Q30">
        <f>(VLOOKUP($K30,Sheet3!$A$3:$E$355,5,FALSE)*1000)/(VLOOKUP($K30,$A$8:$E$240,5,FALSE))</f>
        <v>-0.12674568712592418</v>
      </c>
    </row>
    <row r="31" spans="1:17" x14ac:dyDescent="0.25">
      <c r="A31" t="s">
        <v>28</v>
      </c>
      <c r="B31">
        <f>VLOOKUP($A31,Sheet4!$F$8:$I$240,2,FALSE)</f>
        <v>210200</v>
      </c>
      <c r="C31">
        <f>VLOOKUP($A31,Sheet4!$F$8:$I$240,3,FALSE)</f>
        <v>210800</v>
      </c>
      <c r="D31">
        <f>VLOOKUP($A31,Sheet4!$F$8:$I$240,3,FALSE)</f>
        <v>210800</v>
      </c>
      <c r="E31">
        <v>212000</v>
      </c>
      <c r="K31" t="s">
        <v>86</v>
      </c>
      <c r="L31" t="s">
        <v>454</v>
      </c>
      <c r="N31">
        <f>(VLOOKUP($K31,Sheet3!$A$3:$E$355,2,FALSE)*1000)/(VLOOKUP($K31,$A$8:$E$240,2,FALSE))</f>
        <v>0.76719576719576721</v>
      </c>
      <c r="O31">
        <f>(VLOOKUP($K31,Sheet3!$A$3:$E$355,3,FALSE)*1000)/(VLOOKUP($K31,$A$8:$E$240,3,FALSE))</f>
        <v>1.0027624309392265</v>
      </c>
      <c r="P31">
        <f>(VLOOKUP($K31,Sheet3!$A$3:$E$355,4,FALSE)*1000)/(VLOOKUP($K31,$A$8:$E$240,4,FALSE))</f>
        <v>0</v>
      </c>
      <c r="Q31">
        <f>(VLOOKUP($K31,Sheet3!$A$3:$E$355,5,FALSE)*1000)/(VLOOKUP($K31,$A$8:$E$240,5,FALSE))</f>
        <v>0</v>
      </c>
    </row>
    <row r="32" spans="1:17" x14ac:dyDescent="0.25">
      <c r="A32" t="s">
        <v>29</v>
      </c>
      <c r="B32">
        <f>VLOOKUP($A32,Sheet4!$F$8:$I$240,2,FALSE)</f>
        <v>228900</v>
      </c>
      <c r="C32">
        <f>VLOOKUP($A32,Sheet4!$F$8:$I$240,3,FALSE)</f>
        <v>231800</v>
      </c>
      <c r="D32">
        <f>VLOOKUP($A32,Sheet4!$F$8:$I$240,3,FALSE)</f>
        <v>231800</v>
      </c>
      <c r="E32">
        <v>237100</v>
      </c>
      <c r="K32" t="s">
        <v>137</v>
      </c>
      <c r="L32" t="s">
        <v>455</v>
      </c>
      <c r="N32">
        <f>(VLOOKUP($K32,Sheet3!$A$3:$E$355,2,FALSE)*1000)/(VLOOKUP($K32,$A$8:$E$240,2,FALSE))</f>
        <v>-0.98141330699470231</v>
      </c>
      <c r="O32">
        <f>(VLOOKUP($K32,Sheet3!$A$3:$E$355,3,FALSE)*1000)/(VLOOKUP($K32,$A$8:$E$240,3,FALSE))</f>
        <v>-1.420323325635104</v>
      </c>
      <c r="P32">
        <f>(VLOOKUP($K32,Sheet3!$A$3:$E$355,4,FALSE)*1000)/(VLOOKUP($K32,$A$8:$E$240,4,FALSE))</f>
        <v>-1.1254219221886659</v>
      </c>
      <c r="Q32">
        <f>(VLOOKUP($K32,Sheet3!$A$3:$E$355,5,FALSE)*1000)/(VLOOKUP($K32,$A$8:$E$240,5,FALSE))</f>
        <v>-0.91560996939221684</v>
      </c>
    </row>
    <row r="33" spans="1:17" x14ac:dyDescent="0.25">
      <c r="A33" t="s">
        <v>30</v>
      </c>
      <c r="B33">
        <f>VLOOKUP($A33,Sheet4!$F$8:$I$240,2,FALSE)</f>
        <v>282300</v>
      </c>
      <c r="C33">
        <f>VLOOKUP($A33,Sheet4!$F$8:$I$240,3,FALSE)</f>
        <v>282600</v>
      </c>
      <c r="D33">
        <f>VLOOKUP($A33,Sheet4!$F$8:$I$240,3,FALSE)</f>
        <v>282600</v>
      </c>
      <c r="E33">
        <v>283900</v>
      </c>
      <c r="K33" t="s">
        <v>67</v>
      </c>
      <c r="L33" t="s">
        <v>453</v>
      </c>
      <c r="N33">
        <f>(VLOOKUP($K33,Sheet3!$A$3:$E$355,2,FALSE)*1000)/(VLOOKUP($K33,$A$8:$E$240,2,FALSE))</f>
        <v>0.82457111234089653</v>
      </c>
      <c r="O33">
        <f>(VLOOKUP($K33,Sheet3!$A$3:$E$355,3,FALSE)*1000)/(VLOOKUP($K33,$A$8:$E$240,3,FALSE))</f>
        <v>1.1043733921352443</v>
      </c>
      <c r="P33">
        <f>(VLOOKUP($K33,Sheet3!$A$3:$E$355,4,FALSE)*1000)/(VLOOKUP($K33,$A$8:$E$240,4,FALSE))</f>
        <v>1.5527379639838295</v>
      </c>
      <c r="Q33">
        <f>(VLOOKUP($K33,Sheet3!$A$3:$E$355,5,FALSE)*1000)/(VLOOKUP($K33,$A$8:$E$240,5,FALSE))</f>
        <v>0.63321167883211682</v>
      </c>
    </row>
    <row r="34" spans="1:17" x14ac:dyDescent="0.25">
      <c r="A34" t="s">
        <v>31</v>
      </c>
      <c r="B34">
        <f>VLOOKUP($A34,Sheet4!$F$8:$I$240,2,FALSE)</f>
        <v>217400</v>
      </c>
      <c r="C34">
        <f>VLOOKUP($A34,Sheet4!$F$8:$I$240,3,FALSE)</f>
        <v>218800</v>
      </c>
      <c r="D34">
        <f>VLOOKUP($A34,Sheet4!$F$8:$I$240,3,FALSE)</f>
        <v>218800</v>
      </c>
      <c r="E34">
        <v>220200</v>
      </c>
      <c r="K34" t="s">
        <v>138</v>
      </c>
      <c r="L34" t="s">
        <v>453</v>
      </c>
      <c r="N34">
        <f>(VLOOKUP($K34,Sheet3!$A$3:$E$355,2,FALSE)*1000)/(VLOOKUP($K34,$A$8:$E$240,2,FALSE))</f>
        <v>-1.1683417085427135</v>
      </c>
      <c r="O34">
        <f>(VLOOKUP($K34,Sheet3!$A$3:$E$355,3,FALSE)*1000)/(VLOOKUP($K34,$A$8:$E$240,3,FALSE))</f>
        <v>-0.44820717131474103</v>
      </c>
      <c r="P34">
        <f>(VLOOKUP($K34,Sheet3!$A$3:$E$355,4,FALSE)*1000)/(VLOOKUP($K34,$A$8:$E$240,4,FALSE))</f>
        <v>0.61877490039840632</v>
      </c>
      <c r="Q34">
        <f>(VLOOKUP($K34,Sheet3!$A$3:$E$355,5,FALSE)*1000)/(VLOOKUP($K34,$A$8:$E$240,5,FALSE))</f>
        <v>-0.58275058275058278</v>
      </c>
    </row>
    <row r="35" spans="1:17" x14ac:dyDescent="0.25">
      <c r="A35" t="s">
        <v>32</v>
      </c>
      <c r="B35">
        <f>VLOOKUP($A35,Sheet4!$F$8:$I$240,2,FALSE)</f>
        <v>223100</v>
      </c>
      <c r="C35">
        <f>VLOOKUP($A35,Sheet4!$F$8:$I$240,3,FALSE)</f>
        <v>225200</v>
      </c>
      <c r="D35">
        <f>VLOOKUP($A35,Sheet4!$F$8:$I$240,3,FALSE)</f>
        <v>225200</v>
      </c>
      <c r="E35">
        <v>228500</v>
      </c>
      <c r="K35" t="s">
        <v>149</v>
      </c>
      <c r="L35" t="s">
        <v>454</v>
      </c>
      <c r="N35">
        <f>(VLOOKUP($K35,Sheet3!$A$3:$E$355,2,FALSE)*1000)/(VLOOKUP($K35,$A$8:$E$240,2,FALSE))</f>
        <v>7.9365759588600815</v>
      </c>
      <c r="O35">
        <f>(VLOOKUP($K35,Sheet3!$A$3:$E$355,3,FALSE)*1000)/(VLOOKUP($K35,$A$8:$E$240,3,FALSE))</f>
        <v>9.2003402807316039</v>
      </c>
      <c r="P35">
        <f>(VLOOKUP($K35,Sheet3!$A$3:$E$355,4,FALSE)*1000)/(VLOOKUP($K35,$A$8:$E$240,4,FALSE))</f>
        <v>10.531688643130583</v>
      </c>
      <c r="Q35">
        <f>(VLOOKUP($K35,Sheet3!$A$3:$E$355,5,FALSE)*1000)/(VLOOKUP($K35,$A$8:$E$240,5,FALSE))</f>
        <v>9.7944630872483227</v>
      </c>
    </row>
    <row r="36" spans="1:17" x14ac:dyDescent="0.25">
      <c r="A36" t="s">
        <v>33</v>
      </c>
      <c r="B36">
        <f>VLOOKUP($A36,Sheet4!$F$8:$I$240,2,FALSE)</f>
        <v>314400</v>
      </c>
      <c r="C36">
        <f>VLOOKUP($A36,Sheet4!$F$8:$I$240,3,FALSE)</f>
        <v>316300</v>
      </c>
      <c r="D36">
        <f>VLOOKUP($A36,Sheet4!$F$8:$I$240,3,FALSE)</f>
        <v>316300</v>
      </c>
      <c r="E36">
        <v>318700</v>
      </c>
      <c r="K36" t="s">
        <v>450</v>
      </c>
      <c r="L36" t="s">
        <v>455</v>
      </c>
      <c r="N36" t="e">
        <f>(VLOOKUP($K36,Sheet3!$A$3:$E$355,2,FALSE)*1000)/(VLOOKUP($K36,$A$8:$E$240,2,FALSE))</f>
        <v>#N/A</v>
      </c>
      <c r="O36" t="e">
        <f>(VLOOKUP($K36,Sheet3!$A$3:$E$355,3,FALSE)*1000)/(VLOOKUP($K36,$A$8:$E$240,3,FALSE))</f>
        <v>#N/A</v>
      </c>
      <c r="P36" t="e">
        <f>(VLOOKUP($K36,Sheet3!$A$3:$E$355,4,FALSE)*1000)/(VLOOKUP($K36,$A$8:$E$240,4,FALSE))</f>
        <v>#N/A</v>
      </c>
      <c r="Q36" t="e">
        <f>(VLOOKUP($K36,Sheet3!$A$3:$E$355,5,FALSE)*1000)/(VLOOKUP($K36,$A$8:$E$240,5,FALSE))</f>
        <v>#N/A</v>
      </c>
    </row>
    <row r="37" spans="1:17" x14ac:dyDescent="0.25">
      <c r="A37" t="s">
        <v>34</v>
      </c>
      <c r="B37">
        <f>VLOOKUP($A37,Sheet4!$F$8:$I$240,2,FALSE)</f>
        <v>1164100</v>
      </c>
      <c r="C37">
        <f>VLOOKUP($A37,Sheet4!$F$8:$I$240,3,FALSE)</f>
        <v>1167600</v>
      </c>
      <c r="D37">
        <f>VLOOKUP($A37,Sheet4!$F$8:$I$240,3,FALSE)</f>
        <v>1167600</v>
      </c>
      <c r="E37">
        <v>1176000</v>
      </c>
    </row>
    <row r="38" spans="1:17" x14ac:dyDescent="0.25">
      <c r="A38" t="s">
        <v>35</v>
      </c>
      <c r="B38">
        <f>VLOOKUP($A38,Sheet4!$F$8:$I$240,2,FALSE)</f>
        <v>147100</v>
      </c>
      <c r="C38">
        <f>VLOOKUP($A38,Sheet4!$F$8:$I$240,3,FALSE)</f>
        <v>146400</v>
      </c>
      <c r="D38">
        <f>VLOOKUP($A38,Sheet4!$F$8:$I$240,3,FALSE)</f>
        <v>146400</v>
      </c>
      <c r="E38">
        <v>145900</v>
      </c>
      <c r="K38" t="s">
        <v>451</v>
      </c>
    </row>
    <row r="39" spans="1:17" x14ac:dyDescent="0.25">
      <c r="A39" t="s">
        <v>36</v>
      </c>
      <c r="B39">
        <f>VLOOKUP($A39,Sheet4!$F$8:$I$240,2,FALSE)</f>
        <v>457500</v>
      </c>
      <c r="C39">
        <f>VLOOKUP($A39,Sheet4!$F$8:$I$240,3,FALSE)</f>
        <v>461400</v>
      </c>
      <c r="D39">
        <f>VLOOKUP($A39,Sheet4!$F$8:$I$240,3,FALSE)</f>
        <v>461400</v>
      </c>
      <c r="E39">
        <v>469700</v>
      </c>
    </row>
    <row r="40" spans="1:17" x14ac:dyDescent="0.25">
      <c r="A40" t="s">
        <v>37</v>
      </c>
      <c r="B40">
        <f>VLOOKUP($A40,Sheet4!$F$8:$I$240,2,FALSE)</f>
        <v>274200</v>
      </c>
      <c r="C40">
        <f>VLOOKUP($A40,Sheet4!$F$8:$I$240,3,FALSE)</f>
        <v>273800</v>
      </c>
      <c r="D40">
        <f>VLOOKUP($A40,Sheet4!$F$8:$I$240,3,FALSE)</f>
        <v>273800</v>
      </c>
      <c r="E40">
        <v>273700</v>
      </c>
      <c r="K40" t="s">
        <v>443</v>
      </c>
    </row>
    <row r="41" spans="1:17" x14ac:dyDescent="0.25">
      <c r="A41" t="s">
        <v>38</v>
      </c>
      <c r="B41">
        <f>VLOOKUP($A41,Sheet4!$F$8:$I$240,2,FALSE)</f>
        <v>175300</v>
      </c>
      <c r="C41">
        <f>VLOOKUP($A41,Sheet4!$F$8:$I$240,3,FALSE)</f>
        <v>175200</v>
      </c>
      <c r="D41">
        <f>VLOOKUP($A41,Sheet4!$F$8:$I$240,3,FALSE)</f>
        <v>175200</v>
      </c>
      <c r="E41">
        <v>176100</v>
      </c>
    </row>
    <row r="42" spans="1:17" x14ac:dyDescent="0.25">
      <c r="A42" t="s">
        <v>39</v>
      </c>
      <c r="B42">
        <f>VLOOKUP($A42,Sheet4!$F$8:$I$240,2,FALSE)</f>
        <v>317800</v>
      </c>
      <c r="C42">
        <f>VLOOKUP($A42,Sheet4!$F$8:$I$240,3,FALSE)</f>
        <v>319100</v>
      </c>
      <c r="D42">
        <f>VLOOKUP($A42,Sheet4!$F$8:$I$240,3,FALSE)</f>
        <v>319100</v>
      </c>
      <c r="E42">
        <v>320200</v>
      </c>
    </row>
    <row r="43" spans="1:17" x14ac:dyDescent="0.25">
      <c r="A43" t="s">
        <v>40</v>
      </c>
      <c r="B43">
        <f>VLOOKUP($A43,Sheet4!$F$8:$I$240,2,FALSE)</f>
        <v>332700</v>
      </c>
      <c r="C43">
        <f>VLOOKUP($A43,Sheet4!$F$8:$I$240,3,FALSE)</f>
        <v>333600</v>
      </c>
      <c r="D43">
        <f>VLOOKUP($A43,Sheet4!$F$8:$I$240,3,FALSE)</f>
        <v>333600</v>
      </c>
      <c r="E43">
        <v>335900</v>
      </c>
    </row>
    <row r="44" spans="1:17" x14ac:dyDescent="0.25">
      <c r="A44" t="s">
        <v>441</v>
      </c>
      <c r="B44">
        <f>VLOOKUP($A44,Sheet4!$F$8:$I$240,2,FALSE)</f>
        <v>256100</v>
      </c>
      <c r="C44">
        <f>VLOOKUP($A44,Sheet4!$F$8:$I$240,3,FALSE)</f>
        <v>256200</v>
      </c>
      <c r="D44">
        <f>VLOOKUP($A44,Sheet4!$F$8:$I$240,3,FALSE)</f>
        <v>256200</v>
      </c>
      <c r="E44">
        <v>257200</v>
      </c>
      <c r="K44" t="s">
        <v>444</v>
      </c>
    </row>
    <row r="45" spans="1:17" x14ac:dyDescent="0.25">
      <c r="A45" t="s">
        <v>41</v>
      </c>
      <c r="B45">
        <f>VLOOKUP($A45,Sheet4!$F$8:$I$240,2,FALSE)</f>
        <v>158700</v>
      </c>
      <c r="C45">
        <f>VLOOKUP($A45,Sheet4!$F$8:$I$240,3,FALSE)</f>
        <v>159000</v>
      </c>
      <c r="D45">
        <f>VLOOKUP($A45,Sheet4!$F$8:$I$240,3,FALSE)</f>
        <v>159000</v>
      </c>
      <c r="E45">
        <v>159700</v>
      </c>
      <c r="K45" t="s">
        <v>445</v>
      </c>
    </row>
    <row r="46" spans="1:17" x14ac:dyDescent="0.25">
      <c r="A46" t="s">
        <v>42</v>
      </c>
      <c r="B46">
        <f>VLOOKUP($A46,Sheet4!$F$8:$I$240,2,FALSE)</f>
        <v>165600</v>
      </c>
      <c r="C46">
        <f>VLOOKUP($A46,Sheet4!$F$8:$I$240,3,FALSE)</f>
        <v>166500</v>
      </c>
      <c r="D46">
        <f>VLOOKUP($A46,Sheet4!$F$8:$I$240,3,FALSE)</f>
        <v>166500</v>
      </c>
      <c r="E46">
        <v>168400</v>
      </c>
      <c r="K46" t="s">
        <v>452</v>
      </c>
    </row>
    <row r="47" spans="1:17" x14ac:dyDescent="0.25">
      <c r="A47" t="s">
        <v>43</v>
      </c>
      <c r="B47">
        <f>VLOOKUP($A47,Sheet4!$F$8:$I$240,2,FALSE)</f>
        <v>192400</v>
      </c>
      <c r="C47">
        <f>VLOOKUP($A47,Sheet4!$F$8:$I$240,3,FALSE)</f>
        <v>195100</v>
      </c>
      <c r="D47">
        <f>VLOOKUP($A47,Sheet4!$F$8:$I$240,3,FALSE)</f>
        <v>195100</v>
      </c>
      <c r="E47">
        <v>200000</v>
      </c>
    </row>
    <row r="48" spans="1:17" x14ac:dyDescent="0.25">
      <c r="A48" t="s">
        <v>44</v>
      </c>
      <c r="B48">
        <f>VLOOKUP($A48,Sheet4!$F$8:$I$240,2,FALSE)</f>
        <v>596400</v>
      </c>
      <c r="C48">
        <f>VLOOKUP($A48,Sheet4!$F$8:$I$240,3,FALSE)</f>
        <v>599000</v>
      </c>
      <c r="D48">
        <f>VLOOKUP($A48,Sheet4!$F$8:$I$240,3,FALSE)</f>
        <v>599000</v>
      </c>
      <c r="E48">
        <v>602600</v>
      </c>
    </row>
    <row r="49" spans="1:5" x14ac:dyDescent="0.25">
      <c r="A49" t="s">
        <v>45</v>
      </c>
      <c r="B49">
        <f>VLOOKUP($A49,Sheet4!$F$8:$I$240,2,FALSE)</f>
        <v>229000</v>
      </c>
      <c r="C49">
        <f>VLOOKUP($A49,Sheet4!$F$8:$I$240,3,FALSE)</f>
        <v>230100</v>
      </c>
      <c r="D49">
        <f>VLOOKUP($A49,Sheet4!$F$8:$I$240,3,FALSE)</f>
        <v>230100</v>
      </c>
      <c r="E49">
        <v>233700</v>
      </c>
    </row>
    <row r="50" spans="1:5" x14ac:dyDescent="0.25">
      <c r="A50" t="s">
        <v>46</v>
      </c>
      <c r="B50">
        <f>VLOOKUP($A50,Sheet4!$F$8:$I$240,2,FALSE)</f>
        <v>300200</v>
      </c>
      <c r="C50">
        <f>VLOOKUP($A50,Sheet4!$F$8:$I$240,3,FALSE)</f>
        <v>301300</v>
      </c>
      <c r="D50">
        <f>VLOOKUP($A50,Sheet4!$F$8:$I$240,3,FALSE)</f>
        <v>301300</v>
      </c>
      <c r="E50">
        <v>302700</v>
      </c>
    </row>
    <row r="51" spans="1:5" x14ac:dyDescent="0.25">
      <c r="A51" t="s">
        <v>47</v>
      </c>
      <c r="B51">
        <f>VLOOKUP($A51,Sheet4!$F$8:$I$240,2,FALSE)</f>
        <v>256300</v>
      </c>
      <c r="C51">
        <f>VLOOKUP($A51,Sheet4!$F$8:$I$240,3,FALSE)</f>
        <v>256900</v>
      </c>
      <c r="D51">
        <f>VLOOKUP($A51,Sheet4!$F$8:$I$240,3,FALSE)</f>
        <v>256900</v>
      </c>
      <c r="E51">
        <v>258400</v>
      </c>
    </row>
    <row r="52" spans="1:5" x14ac:dyDescent="0.25">
      <c r="A52" t="s">
        <v>48</v>
      </c>
      <c r="B52">
        <f>VLOOKUP($A52,Sheet4!$F$8:$I$240,2,FALSE)</f>
        <v>538400</v>
      </c>
      <c r="C52">
        <f>VLOOKUP($A52,Sheet4!$F$8:$I$240,3,FALSE)</f>
        <v>544600</v>
      </c>
      <c r="D52">
        <f>VLOOKUP($A52,Sheet4!$F$8:$I$240,3,FALSE)</f>
        <v>544600</v>
      </c>
      <c r="E52">
        <v>557400</v>
      </c>
    </row>
    <row r="53" spans="1:5" x14ac:dyDescent="0.25">
      <c r="A53" t="s">
        <v>49</v>
      </c>
      <c r="B53">
        <f>VLOOKUP($A53,Sheet4!$F$8:$I$240,2,FALSE)</f>
        <v>512400</v>
      </c>
      <c r="C53">
        <f>VLOOKUP($A53,Sheet4!$F$8:$I$240,3,FALSE)</f>
        <v>518000</v>
      </c>
      <c r="D53">
        <f>VLOOKUP($A53,Sheet4!$F$8:$I$240,3,FALSE)</f>
        <v>518000</v>
      </c>
      <c r="E53">
        <v>524600</v>
      </c>
    </row>
    <row r="54" spans="1:5" x14ac:dyDescent="0.25">
      <c r="A54" t="s">
        <v>50</v>
      </c>
      <c r="B54">
        <f>VLOOKUP($A54,Sheet4!$F$8:$I$240,2,FALSE)</f>
        <v>202100</v>
      </c>
      <c r="C54">
        <f>VLOOKUP($A54,Sheet4!$F$8:$I$240,3,FALSE)</f>
        <v>203000</v>
      </c>
      <c r="D54">
        <f>VLOOKUP($A54,Sheet4!$F$8:$I$240,3,FALSE)</f>
        <v>203000</v>
      </c>
      <c r="E54">
        <v>205300</v>
      </c>
    </row>
    <row r="55" spans="1:5" x14ac:dyDescent="0.25">
      <c r="A55" t="s">
        <v>51</v>
      </c>
      <c r="B55">
        <f>VLOOKUP($A55,Sheet4!$F$8:$I$240,2,FALSE)</f>
        <v>414800</v>
      </c>
      <c r="C55">
        <f>VLOOKUP($A55,Sheet4!$F$8:$I$240,3,FALSE)</f>
        <v>418300</v>
      </c>
      <c r="D55">
        <f>VLOOKUP($A55,Sheet4!$F$8:$I$240,3,FALSE)</f>
        <v>418300</v>
      </c>
      <c r="E55">
        <v>425500</v>
      </c>
    </row>
    <row r="56" spans="1:5" x14ac:dyDescent="0.25">
      <c r="A56" t="s">
        <v>52</v>
      </c>
      <c r="B56">
        <f>VLOOKUP($A56,Sheet4!$F$8:$I$240,2,FALSE)</f>
        <v>743900</v>
      </c>
      <c r="C56">
        <f>VLOOKUP($A56,Sheet4!$F$8:$I$240,3,FALSE)</f>
        <v>747600</v>
      </c>
      <c r="D56">
        <f>VLOOKUP($A56,Sheet4!$F$8:$I$240,3,FALSE)</f>
        <v>747600</v>
      </c>
      <c r="E56">
        <v>757700</v>
      </c>
    </row>
    <row r="57" spans="1:5" x14ac:dyDescent="0.25">
      <c r="A57" t="s">
        <v>53</v>
      </c>
      <c r="B57">
        <f>VLOOKUP($A57,Sheet4!$F$8:$I$240,2,FALSE)</f>
        <v>324500</v>
      </c>
      <c r="C57">
        <f>VLOOKUP($A57,Sheet4!$F$8:$I$240,3,FALSE)</f>
        <v>325600</v>
      </c>
      <c r="D57">
        <f>VLOOKUP($A57,Sheet4!$F$8:$I$240,3,FALSE)</f>
        <v>325600</v>
      </c>
      <c r="E57">
        <v>327600</v>
      </c>
    </row>
    <row r="58" spans="1:5" x14ac:dyDescent="0.25">
      <c r="A58" t="s">
        <v>54</v>
      </c>
      <c r="B58">
        <f>VLOOKUP($A58,Sheet4!$F$8:$I$240,2,FALSE)</f>
        <v>244000</v>
      </c>
      <c r="C58">
        <f>VLOOKUP($A58,Sheet4!$F$8:$I$240,3,FALSE)</f>
        <v>247000</v>
      </c>
      <c r="D58">
        <f>VLOOKUP($A58,Sheet4!$F$8:$I$240,3,FALSE)</f>
        <v>247000</v>
      </c>
      <c r="E58">
        <v>250600</v>
      </c>
    </row>
    <row r="59" spans="1:5" x14ac:dyDescent="0.25">
      <c r="A59" t="s">
        <v>55</v>
      </c>
      <c r="B59">
        <f>VLOOKUP($A59,Sheet4!$F$8:$I$240,2,FALSE)</f>
        <v>319700</v>
      </c>
      <c r="C59">
        <f>VLOOKUP($A59,Sheet4!$F$8:$I$240,3,FALSE)</f>
        <v>324900</v>
      </c>
      <c r="D59">
        <f>VLOOKUP($A59,Sheet4!$F$8:$I$240,3,FALSE)</f>
        <v>324900</v>
      </c>
      <c r="E59">
        <v>331600</v>
      </c>
    </row>
    <row r="60" spans="1:5" x14ac:dyDescent="0.25">
      <c r="A60" t="s">
        <v>56</v>
      </c>
      <c r="B60">
        <f>VLOOKUP($A60,Sheet4!$F$8:$I$240,2,FALSE)</f>
        <v>294800</v>
      </c>
      <c r="C60">
        <f>VLOOKUP($A60,Sheet4!$F$8:$I$240,3,FALSE)</f>
        <v>299800</v>
      </c>
      <c r="D60">
        <f>VLOOKUP($A60,Sheet4!$F$8:$I$240,3,FALSE)</f>
        <v>299800</v>
      </c>
      <c r="E60">
        <v>308700</v>
      </c>
    </row>
    <row r="61" spans="1:5" x14ac:dyDescent="0.25">
      <c r="A61" t="s">
        <v>57</v>
      </c>
      <c r="B61">
        <f>VLOOKUP($A61,Sheet4!$F$8:$I$240,2,FALSE)</f>
        <v>37400</v>
      </c>
      <c r="C61">
        <f>VLOOKUP($A61,Sheet4!$F$8:$I$240,3,FALSE)</f>
        <v>37700</v>
      </c>
      <c r="D61">
        <f>VLOOKUP($A61,Sheet4!$F$8:$I$240,3,FALSE)</f>
        <v>37700</v>
      </c>
      <c r="E61">
        <v>37000</v>
      </c>
    </row>
    <row r="62" spans="1:5" x14ac:dyDescent="0.25">
      <c r="A62" t="s">
        <v>58</v>
      </c>
      <c r="B62">
        <f>VLOOKUP($A62,Sheet4!$F$8:$I$240,2,FALSE)</f>
        <v>764300</v>
      </c>
      <c r="C62">
        <f>VLOOKUP($A62,Sheet4!$F$8:$I$240,3,FALSE)</f>
        <v>767900</v>
      </c>
      <c r="D62">
        <f>VLOOKUP($A62,Sheet4!$F$8:$I$240,3,FALSE)</f>
        <v>767900</v>
      </c>
      <c r="E62">
        <v>773500</v>
      </c>
    </row>
    <row r="63" spans="1:5" x14ac:dyDescent="0.25">
      <c r="A63" t="s">
        <v>59</v>
      </c>
      <c r="B63">
        <f>VLOOKUP($A63,Sheet4!$F$8:$I$240,2,FALSE)</f>
        <v>642300</v>
      </c>
      <c r="C63">
        <f>VLOOKUP($A63,Sheet4!$F$8:$I$240,3,FALSE)</f>
        <v>646300</v>
      </c>
      <c r="D63">
        <f>VLOOKUP($A63,Sheet4!$F$8:$I$240,3,FALSE)</f>
        <v>646300</v>
      </c>
      <c r="E63">
        <v>656700</v>
      </c>
    </row>
    <row r="64" spans="1:5" x14ac:dyDescent="0.25">
      <c r="A64" t="s">
        <v>60</v>
      </c>
      <c r="B64">
        <f>VLOOKUP($A64,Sheet4!$F$8:$I$240,2,FALSE)</f>
        <v>705600</v>
      </c>
      <c r="C64">
        <f>VLOOKUP($A64,Sheet4!$F$8:$I$240,3,FALSE)</f>
        <v>711800</v>
      </c>
      <c r="D64">
        <f>VLOOKUP($A64,Sheet4!$F$8:$I$240,3,FALSE)</f>
        <v>711800</v>
      </c>
      <c r="E64">
        <v>718800</v>
      </c>
    </row>
    <row r="65" spans="1:5" x14ac:dyDescent="0.25">
      <c r="A65" t="s">
        <v>61</v>
      </c>
      <c r="B65">
        <f>VLOOKUP($A65,Sheet4!$F$8:$I$240,2,FALSE)</f>
        <v>683500</v>
      </c>
      <c r="C65">
        <f>VLOOKUP($A65,Sheet4!$F$8:$I$240,3,FALSE)</f>
        <v>688000</v>
      </c>
      <c r="D65">
        <f>VLOOKUP($A65,Sheet4!$F$8:$I$240,3,FALSE)</f>
        <v>688000</v>
      </c>
      <c r="E65">
        <v>700600</v>
      </c>
    </row>
    <row r="66" spans="1:5" x14ac:dyDescent="0.25">
      <c r="A66" t="s">
        <v>62</v>
      </c>
      <c r="B66">
        <f>VLOOKUP($A66,Sheet4!$F$8:$I$240,2,FALSE)</f>
        <v>780100</v>
      </c>
      <c r="C66">
        <f>VLOOKUP($A66,Sheet4!$F$8:$I$240,3,FALSE)</f>
        <v>783600</v>
      </c>
      <c r="D66">
        <f>VLOOKUP($A66,Sheet4!$F$8:$I$240,3,FALSE)</f>
        <v>783600</v>
      </c>
      <c r="E66">
        <v>790200</v>
      </c>
    </row>
    <row r="67" spans="1:5" x14ac:dyDescent="0.25">
      <c r="A67" t="s">
        <v>440</v>
      </c>
      <c r="B67">
        <f>VLOOKUP($A67,Sheet4!$F$8:$I$240,2,FALSE)</f>
        <v>182400</v>
      </c>
      <c r="C67">
        <f>VLOOKUP($A67,Sheet4!$F$8:$I$240,3,FALSE)</f>
        <v>182900</v>
      </c>
      <c r="D67">
        <f>VLOOKUP($A67,Sheet4!$F$8:$I$240,3,FALSE)</f>
        <v>182900</v>
      </c>
      <c r="E67">
        <v>184900</v>
      </c>
    </row>
    <row r="68" spans="1:5" x14ac:dyDescent="0.25">
      <c r="A68" t="s">
        <v>63</v>
      </c>
      <c r="B68">
        <f>VLOOKUP($A68,Sheet4!$F$8:$I$240,2,FALSE)</f>
        <v>302100</v>
      </c>
      <c r="C68">
        <f>VLOOKUP($A68,Sheet4!$F$8:$I$240,3,FALSE)</f>
        <v>304500</v>
      </c>
      <c r="D68">
        <f>VLOOKUP($A68,Sheet4!$F$8:$I$240,3,FALSE)</f>
        <v>304500</v>
      </c>
      <c r="E68">
        <v>308200</v>
      </c>
    </row>
    <row r="69" spans="1:5" x14ac:dyDescent="0.25">
      <c r="A69" t="s">
        <v>64</v>
      </c>
      <c r="B69">
        <f>VLOOKUP($A69,Sheet4!$F$8:$I$240,2,FALSE)</f>
        <v>245900</v>
      </c>
      <c r="C69">
        <f>VLOOKUP($A69,Sheet4!$F$8:$I$240,3,FALSE)</f>
        <v>247400</v>
      </c>
      <c r="D69">
        <f>VLOOKUP($A69,Sheet4!$F$8:$I$240,3,FALSE)</f>
        <v>247400</v>
      </c>
      <c r="E69">
        <v>249900</v>
      </c>
    </row>
    <row r="70" spans="1:5" x14ac:dyDescent="0.25">
      <c r="A70" t="s">
        <v>65</v>
      </c>
      <c r="B70">
        <f>VLOOKUP($A70,Sheet4!$F$8:$I$240,2,FALSE)</f>
        <v>164900</v>
      </c>
      <c r="C70">
        <f>VLOOKUP($A70,Sheet4!$F$8:$I$240,3,FALSE)</f>
        <v>165600</v>
      </c>
      <c r="D70">
        <f>VLOOKUP($A70,Sheet4!$F$8:$I$240,3,FALSE)</f>
        <v>165600</v>
      </c>
      <c r="E70">
        <v>167700</v>
      </c>
    </row>
    <row r="71" spans="1:5" x14ac:dyDescent="0.25">
      <c r="A71" t="s">
        <v>66</v>
      </c>
      <c r="B71">
        <f>VLOOKUP($A71,Sheet4!$F$8:$I$240,2,FALSE)</f>
        <v>841300</v>
      </c>
      <c r="C71">
        <f>VLOOKUP($A71,Sheet4!$F$8:$I$240,3,FALSE)</f>
        <v>845300</v>
      </c>
      <c r="D71">
        <f>VLOOKUP($A71,Sheet4!$F$8:$I$240,3,FALSE)</f>
        <v>845300</v>
      </c>
      <c r="E71">
        <v>852100</v>
      </c>
    </row>
    <row r="72" spans="1:5" x14ac:dyDescent="0.25">
      <c r="A72" t="s">
        <v>67</v>
      </c>
      <c r="B72">
        <f>VLOOKUP($A72,Sheet4!$F$8:$I$240,2,FALSE)</f>
        <v>542100</v>
      </c>
      <c r="C72">
        <f>VLOOKUP($A72,Sheet4!$F$8:$I$240,3,FALSE)</f>
        <v>544200</v>
      </c>
      <c r="D72">
        <f>VLOOKUP($A72,Sheet4!$F$8:$I$240,3,FALSE)</f>
        <v>544200</v>
      </c>
      <c r="E72">
        <v>548000</v>
      </c>
    </row>
    <row r="73" spans="1:5" x14ac:dyDescent="0.25">
      <c r="A73" t="s">
        <v>68</v>
      </c>
      <c r="B73">
        <f>VLOOKUP($A73,Sheet4!$F$8:$I$240,2,FALSE)</f>
        <v>1050100</v>
      </c>
      <c r="C73">
        <f>VLOOKUP($A73,Sheet4!$F$8:$I$240,3,FALSE)</f>
        <v>1061100</v>
      </c>
      <c r="D73">
        <f>VLOOKUP($A73,Sheet4!$F$8:$I$240,3,FALSE)</f>
        <v>1061100</v>
      </c>
      <c r="E73">
        <v>1085400</v>
      </c>
    </row>
    <row r="74" spans="1:5" x14ac:dyDescent="0.25">
      <c r="A74" t="s">
        <v>69</v>
      </c>
      <c r="B74">
        <f>VLOOKUP($A74,Sheet4!$F$8:$I$240,2,FALSE)</f>
        <v>307400</v>
      </c>
      <c r="C74">
        <f>VLOOKUP($A74,Sheet4!$F$8:$I$240,3,FALSE)</f>
        <v>311700</v>
      </c>
      <c r="D74">
        <f>VLOOKUP($A74,Sheet4!$F$8:$I$240,3,FALSE)</f>
        <v>311700</v>
      </c>
      <c r="E74">
        <v>323100</v>
      </c>
    </row>
    <row r="75" spans="1:5" x14ac:dyDescent="0.25">
      <c r="A75" t="s">
        <v>70</v>
      </c>
      <c r="B75">
        <f>VLOOKUP($A75,Sheet4!$F$8:$I$240,2,FALSE)</f>
        <v>311100</v>
      </c>
      <c r="C75">
        <f>VLOOKUP($A75,Sheet4!$F$8:$I$240,3,FALSE)</f>
        <v>312200</v>
      </c>
      <c r="D75">
        <f>VLOOKUP($A75,Sheet4!$F$8:$I$240,3,FALSE)</f>
        <v>312200</v>
      </c>
      <c r="E75">
        <v>313600</v>
      </c>
    </row>
    <row r="76" spans="1:5" x14ac:dyDescent="0.25">
      <c r="A76" t="s">
        <v>71</v>
      </c>
      <c r="B76">
        <f>VLOOKUP($A76,Sheet4!$F$8:$I$240,2,FALSE)</f>
        <v>302300</v>
      </c>
      <c r="C76">
        <f>VLOOKUP($A76,Sheet4!$F$8:$I$240,3,FALSE)</f>
        <v>306200</v>
      </c>
      <c r="D76">
        <f>VLOOKUP($A76,Sheet4!$F$8:$I$240,3,FALSE)</f>
        <v>306200</v>
      </c>
      <c r="E76">
        <v>311300</v>
      </c>
    </row>
    <row r="77" spans="1:5" x14ac:dyDescent="0.25">
      <c r="A77" t="s">
        <v>72</v>
      </c>
      <c r="B77">
        <f>VLOOKUP($A77,Sheet4!$F$8:$I$240,2,FALSE)</f>
        <v>205500</v>
      </c>
      <c r="C77">
        <f>VLOOKUP($A77,Sheet4!$F$8:$I$240,3,FALSE)</f>
        <v>206300</v>
      </c>
      <c r="D77">
        <f>VLOOKUP($A77,Sheet4!$F$8:$I$240,3,FALSE)</f>
        <v>206300</v>
      </c>
      <c r="E77">
        <v>207400</v>
      </c>
    </row>
    <row r="78" spans="1:5" x14ac:dyDescent="0.25">
      <c r="A78" t="s">
        <v>73</v>
      </c>
      <c r="B78">
        <f>VLOOKUP($A78,Sheet4!$F$8:$I$240,2,FALSE)</f>
        <v>264800</v>
      </c>
      <c r="C78">
        <f>VLOOKUP($A78,Sheet4!$F$8:$I$240,3,FALSE)</f>
        <v>266800</v>
      </c>
      <c r="D78">
        <f>VLOOKUP($A78,Sheet4!$F$8:$I$240,3,FALSE)</f>
        <v>266800</v>
      </c>
      <c r="E78">
        <v>270900</v>
      </c>
    </row>
    <row r="79" spans="1:5" x14ac:dyDescent="0.25">
      <c r="A79" t="s">
        <v>74</v>
      </c>
      <c r="B79">
        <f>VLOOKUP($A79,Sheet4!$F$8:$I$240,2,FALSE)</f>
        <v>246000</v>
      </c>
      <c r="C79">
        <f>VLOOKUP($A79,Sheet4!$F$8:$I$240,3,FALSE)</f>
        <v>247600</v>
      </c>
      <c r="D79">
        <f>VLOOKUP($A79,Sheet4!$F$8:$I$240,3,FALSE)</f>
        <v>247600</v>
      </c>
      <c r="E79">
        <v>251000</v>
      </c>
    </row>
    <row r="80" spans="1:5" x14ac:dyDescent="0.25">
      <c r="A80" t="s">
        <v>75</v>
      </c>
      <c r="B80">
        <f>VLOOKUP($A80,Sheet4!$F$8:$I$240,2,FALSE)</f>
        <v>562300</v>
      </c>
      <c r="C80">
        <f>VLOOKUP($A80,Sheet4!$F$8:$I$240,3,FALSE)</f>
        <v>564100</v>
      </c>
      <c r="D80">
        <f>VLOOKUP($A80,Sheet4!$F$8:$I$240,3,FALSE)</f>
        <v>564100</v>
      </c>
      <c r="E80">
        <v>569000</v>
      </c>
    </row>
    <row r="81" spans="1:5" x14ac:dyDescent="0.25">
      <c r="A81" t="s">
        <v>76</v>
      </c>
      <c r="B81">
        <f>VLOOKUP($A81,Sheet4!$F$8:$I$240,2,FALSE)</f>
        <v>154800</v>
      </c>
      <c r="C81">
        <f>VLOOKUP($A81,Sheet4!$F$8:$I$240,3,FALSE)</f>
        <v>156500</v>
      </c>
      <c r="D81">
        <f>VLOOKUP($A81,Sheet4!$F$8:$I$240,3,FALSE)</f>
        <v>156500</v>
      </c>
      <c r="E81">
        <v>159200</v>
      </c>
    </row>
    <row r="82" spans="1:5" x14ac:dyDescent="0.25">
      <c r="A82" t="s">
        <v>77</v>
      </c>
      <c r="B82">
        <f>VLOOKUP($A82,Sheet4!$F$8:$I$240,2,FALSE)</f>
        <v>250300</v>
      </c>
      <c r="C82">
        <f>VLOOKUP($A82,Sheet4!$F$8:$I$240,3,FALSE)</f>
        <v>252500</v>
      </c>
      <c r="D82">
        <f>VLOOKUP($A82,Sheet4!$F$8:$I$240,3,FALSE)</f>
        <v>252500</v>
      </c>
      <c r="E82">
        <v>260000</v>
      </c>
    </row>
    <row r="83" spans="1:5" x14ac:dyDescent="0.25">
      <c r="A83" t="s">
        <v>78</v>
      </c>
      <c r="B83">
        <f>VLOOKUP($A83,Sheet4!$F$8:$I$240,2,FALSE)</f>
        <v>195400</v>
      </c>
      <c r="C83">
        <f>VLOOKUP($A83,Sheet4!$F$8:$I$240,3,FALSE)</f>
        <v>199600</v>
      </c>
      <c r="D83">
        <f>VLOOKUP($A83,Sheet4!$F$8:$I$240,3,FALSE)</f>
        <v>199600</v>
      </c>
      <c r="E83">
        <v>205800</v>
      </c>
    </row>
    <row r="84" spans="1:5" x14ac:dyDescent="0.25">
      <c r="A84" t="s">
        <v>79</v>
      </c>
      <c r="B84">
        <f>VLOOKUP($A84,Sheet4!$F$8:$I$240,2,FALSE)</f>
        <v>179000</v>
      </c>
      <c r="C84">
        <f>VLOOKUP($A84,Sheet4!$F$8:$I$240,3,FALSE)</f>
        <v>181800</v>
      </c>
      <c r="D84">
        <f>VLOOKUP($A84,Sheet4!$F$8:$I$240,3,FALSE)</f>
        <v>181800</v>
      </c>
      <c r="E84">
        <v>186400</v>
      </c>
    </row>
    <row r="85" spans="1:5" x14ac:dyDescent="0.25">
      <c r="A85" t="s">
        <v>80</v>
      </c>
      <c r="B85">
        <f>VLOOKUP($A85,Sheet4!$F$8:$I$240,2,FALSE)</f>
        <v>170000</v>
      </c>
      <c r="C85">
        <f>VLOOKUP($A85,Sheet4!$F$8:$I$240,3,FALSE)</f>
        <v>172100</v>
      </c>
      <c r="D85">
        <f>VLOOKUP($A85,Sheet4!$F$8:$I$240,3,FALSE)</f>
        <v>172100</v>
      </c>
      <c r="E85">
        <v>174800</v>
      </c>
    </row>
    <row r="86" spans="1:5" x14ac:dyDescent="0.25">
      <c r="A86" t="s">
        <v>81</v>
      </c>
      <c r="B86">
        <f>VLOOKUP($A86,Sheet4!$F$8:$I$240,2,FALSE)</f>
        <v>155000</v>
      </c>
      <c r="C86">
        <f>VLOOKUP($A86,Sheet4!$F$8:$I$240,3,FALSE)</f>
        <v>156600</v>
      </c>
      <c r="D86">
        <f>VLOOKUP($A86,Sheet4!$F$8:$I$240,3,FALSE)</f>
        <v>156600</v>
      </c>
      <c r="E86">
        <v>159500</v>
      </c>
    </row>
    <row r="87" spans="1:5" x14ac:dyDescent="0.25">
      <c r="A87" t="s">
        <v>82</v>
      </c>
      <c r="B87">
        <f>VLOOKUP($A87,Sheet4!$F$8:$I$240,2,FALSE)</f>
        <v>606200</v>
      </c>
      <c r="C87">
        <f>VLOOKUP($A87,Sheet4!$F$8:$I$240,3,FALSE)</f>
        <v>614900</v>
      </c>
      <c r="D87">
        <f>VLOOKUP($A87,Sheet4!$F$8:$I$240,3,FALSE)</f>
        <v>614900</v>
      </c>
      <c r="E87">
        <v>628300</v>
      </c>
    </row>
    <row r="88" spans="1:5" x14ac:dyDescent="0.25">
      <c r="A88" t="s">
        <v>83</v>
      </c>
      <c r="B88">
        <f>VLOOKUP($A88,Sheet4!$F$8:$I$240,2,FALSE)</f>
        <v>1379500</v>
      </c>
      <c r="C88">
        <f>VLOOKUP($A88,Sheet4!$F$8:$I$240,3,FALSE)</f>
        <v>1388900</v>
      </c>
      <c r="D88">
        <f>VLOOKUP($A88,Sheet4!$F$8:$I$240,3,FALSE)</f>
        <v>1388900</v>
      </c>
      <c r="E88">
        <v>1406500</v>
      </c>
    </row>
    <row r="89" spans="1:5" x14ac:dyDescent="0.25">
      <c r="A89" t="s">
        <v>84</v>
      </c>
      <c r="B89">
        <f>VLOOKUP($A89,Sheet4!$F$8:$I$240,2,FALSE)</f>
        <v>1096600</v>
      </c>
      <c r="C89">
        <f>VLOOKUP($A89,Sheet4!$F$8:$I$240,3,FALSE)</f>
        <v>1107600</v>
      </c>
      <c r="D89">
        <f>VLOOKUP($A89,Sheet4!$F$8:$I$240,3,FALSE)</f>
        <v>1107600</v>
      </c>
      <c r="E89">
        <v>1129100</v>
      </c>
    </row>
    <row r="90" spans="1:5" x14ac:dyDescent="0.25">
      <c r="A90" t="s">
        <v>85</v>
      </c>
      <c r="B90">
        <f>VLOOKUP($A90,Sheet4!$F$8:$I$240,2,FALSE)</f>
        <v>846400</v>
      </c>
      <c r="C90">
        <f>VLOOKUP($A90,Sheet4!$F$8:$I$240,3,FALSE)</f>
        <v>852900</v>
      </c>
      <c r="D90">
        <f>VLOOKUP($A90,Sheet4!$F$8:$I$240,3,FALSE)</f>
        <v>852900</v>
      </c>
      <c r="E90">
        <v>865300</v>
      </c>
    </row>
    <row r="91" spans="1:5" x14ac:dyDescent="0.25">
      <c r="A91" t="s">
        <v>86</v>
      </c>
      <c r="B91">
        <f>VLOOKUP($A91,Sheet4!$F$8:$I$240,2,FALSE)</f>
        <v>718200</v>
      </c>
      <c r="C91">
        <f>VLOOKUP($A91,Sheet4!$F$8:$I$240,3,FALSE)</f>
        <v>724000</v>
      </c>
      <c r="D91">
        <f>VLOOKUP($A91,Sheet4!$F$8:$I$240,3,FALSE)</f>
        <v>724000</v>
      </c>
      <c r="E91">
        <v>732300</v>
      </c>
    </row>
    <row r="92" spans="1:5" x14ac:dyDescent="0.25">
      <c r="A92" t="s">
        <v>87</v>
      </c>
      <c r="B92">
        <f>VLOOKUP($A92,Sheet4!$F$8:$I$240,2,FALSE)</f>
        <v>212900</v>
      </c>
      <c r="C92">
        <f>VLOOKUP($A92,Sheet4!$F$8:$I$240,3,FALSE)</f>
        <v>214700</v>
      </c>
      <c r="D92">
        <f>VLOOKUP($A92,Sheet4!$F$8:$I$240,3,FALSE)</f>
        <v>214700</v>
      </c>
      <c r="E92">
        <v>225000</v>
      </c>
    </row>
    <row r="93" spans="1:5" x14ac:dyDescent="0.25">
      <c r="A93" t="s">
        <v>88</v>
      </c>
      <c r="B93">
        <f>VLOOKUP($A93,Sheet4!$F$8:$I$240,2,FALSE)</f>
        <v>7500</v>
      </c>
      <c r="C93">
        <f>VLOOKUP($A93,Sheet4!$F$8:$I$240,3,FALSE)</f>
        <v>7300</v>
      </c>
      <c r="D93">
        <f>VLOOKUP($A93,Sheet4!$F$8:$I$240,3,FALSE)</f>
        <v>7300</v>
      </c>
      <c r="E93">
        <v>7600</v>
      </c>
    </row>
    <row r="94" spans="1:5" x14ac:dyDescent="0.25">
      <c r="A94" t="s">
        <v>89</v>
      </c>
      <c r="B94">
        <f>VLOOKUP($A94,Sheet4!$F$8:$I$240,2,FALSE)</f>
        <v>236600</v>
      </c>
      <c r="C94">
        <f>VLOOKUP($A94,Sheet4!$F$8:$I$240,3,FALSE)</f>
        <v>241700</v>
      </c>
      <c r="D94">
        <f>VLOOKUP($A94,Sheet4!$F$8:$I$240,3,FALSE)</f>
        <v>241700</v>
      </c>
      <c r="E94">
        <v>252100</v>
      </c>
    </row>
    <row r="95" spans="1:5" x14ac:dyDescent="0.25">
      <c r="A95" t="s">
        <v>90</v>
      </c>
      <c r="B95">
        <f>VLOOKUP($A95,Sheet4!$F$8:$I$240,2,FALSE)</f>
        <v>180100</v>
      </c>
      <c r="C95">
        <f>VLOOKUP($A95,Sheet4!$F$8:$I$240,3,FALSE)</f>
        <v>180800</v>
      </c>
      <c r="D95">
        <f>VLOOKUP($A95,Sheet4!$F$8:$I$240,3,FALSE)</f>
        <v>180800</v>
      </c>
      <c r="E95">
        <v>179900</v>
      </c>
    </row>
    <row r="96" spans="1:5" x14ac:dyDescent="0.25">
      <c r="A96" t="s">
        <v>91</v>
      </c>
      <c r="B96">
        <f>VLOOKUP($A96,Sheet4!$F$8:$I$240,2,FALSE)</f>
        <v>249800</v>
      </c>
      <c r="C96">
        <f>VLOOKUP($A96,Sheet4!$F$8:$I$240,3,FALSE)</f>
        <v>252700</v>
      </c>
      <c r="D96">
        <f>VLOOKUP($A96,Sheet4!$F$8:$I$240,3,FALSE)</f>
        <v>252700</v>
      </c>
      <c r="E96">
        <v>258900</v>
      </c>
    </row>
    <row r="97" spans="1:5" x14ac:dyDescent="0.25">
      <c r="A97" t="s">
        <v>92</v>
      </c>
      <c r="B97">
        <f>VLOOKUP($A97,Sheet4!$F$8:$I$240,2,FALSE)</f>
        <v>196700</v>
      </c>
      <c r="C97">
        <f>VLOOKUP($A97,Sheet4!$F$8:$I$240,3,FALSE)</f>
        <v>200100</v>
      </c>
      <c r="D97">
        <f>VLOOKUP($A97,Sheet4!$F$8:$I$240,3,FALSE)</f>
        <v>200100</v>
      </c>
      <c r="E97">
        <v>211000</v>
      </c>
    </row>
    <row r="98" spans="1:5" x14ac:dyDescent="0.25">
      <c r="A98" t="s">
        <v>93</v>
      </c>
      <c r="B98">
        <f>VLOOKUP($A98,Sheet4!$F$8:$I$240,2,FALSE)</f>
        <v>161900</v>
      </c>
      <c r="C98">
        <f>VLOOKUP($A98,Sheet4!$F$8:$I$240,3,FALSE)</f>
        <v>160500</v>
      </c>
      <c r="D98">
        <f>VLOOKUP($A98,Sheet4!$F$8:$I$240,3,FALSE)</f>
        <v>160500</v>
      </c>
      <c r="E98">
        <v>155900</v>
      </c>
    </row>
    <row r="99" spans="1:5" x14ac:dyDescent="0.25">
      <c r="A99" t="s">
        <v>94</v>
      </c>
      <c r="B99">
        <f>VLOOKUP($A99,Sheet4!$F$8:$I$240,2,FALSE)</f>
        <v>294100</v>
      </c>
      <c r="C99">
        <f>VLOOKUP($A99,Sheet4!$F$8:$I$240,3,FALSE)</f>
        <v>297700</v>
      </c>
      <c r="D99">
        <f>VLOOKUP($A99,Sheet4!$F$8:$I$240,3,FALSE)</f>
        <v>297700</v>
      </c>
      <c r="E99">
        <v>310200</v>
      </c>
    </row>
    <row r="100" spans="1:5" x14ac:dyDescent="0.25">
      <c r="A100" t="s">
        <v>95</v>
      </c>
      <c r="B100">
        <f>VLOOKUP($A100,Sheet4!$F$8:$I$240,2,FALSE)</f>
        <v>270400</v>
      </c>
      <c r="C100">
        <f>VLOOKUP($A100,Sheet4!$F$8:$I$240,3,FALSE)</f>
        <v>272500</v>
      </c>
      <c r="D100">
        <f>VLOOKUP($A100,Sheet4!$F$8:$I$240,3,FALSE)</f>
        <v>272500</v>
      </c>
      <c r="E100">
        <v>281600</v>
      </c>
    </row>
    <row r="101" spans="1:5" x14ac:dyDescent="0.25">
      <c r="A101" t="s">
        <v>96</v>
      </c>
      <c r="B101">
        <f>VLOOKUP($A101,Sheet4!$F$8:$I$240,2,FALSE)</f>
        <v>286400</v>
      </c>
      <c r="C101">
        <f>VLOOKUP($A101,Sheet4!$F$8:$I$240,3,FALSE)</f>
        <v>299200</v>
      </c>
      <c r="D101">
        <f>VLOOKUP($A101,Sheet4!$F$8:$I$240,3,FALSE)</f>
        <v>299200</v>
      </c>
      <c r="E101">
        <v>314100</v>
      </c>
    </row>
    <row r="102" spans="1:5" x14ac:dyDescent="0.25">
      <c r="A102" t="s">
        <v>97</v>
      </c>
      <c r="B102">
        <f>VLOOKUP($A102,Sheet4!$F$8:$I$240,2,FALSE)</f>
        <v>281100</v>
      </c>
      <c r="C102">
        <f>VLOOKUP($A102,Sheet4!$F$8:$I$240,3,FALSE)</f>
        <v>283800</v>
      </c>
      <c r="D102">
        <f>VLOOKUP($A102,Sheet4!$F$8:$I$240,3,FALSE)</f>
        <v>283800</v>
      </c>
      <c r="E102">
        <v>293500</v>
      </c>
    </row>
    <row r="103" spans="1:5" x14ac:dyDescent="0.25">
      <c r="A103" t="s">
        <v>98</v>
      </c>
      <c r="B103">
        <f>VLOOKUP($A103,Sheet4!$F$8:$I$240,2,FALSE)</f>
        <v>240500</v>
      </c>
      <c r="C103">
        <f>VLOOKUP($A103,Sheet4!$F$8:$I$240,3,FALSE)</f>
        <v>248500</v>
      </c>
      <c r="D103">
        <f>VLOOKUP($A103,Sheet4!$F$8:$I$240,3,FALSE)</f>
        <v>248500</v>
      </c>
      <c r="E103">
        <v>263000</v>
      </c>
    </row>
    <row r="104" spans="1:5" x14ac:dyDescent="0.25">
      <c r="A104" t="s">
        <v>99</v>
      </c>
      <c r="B104">
        <f>VLOOKUP($A104,Sheet4!$F$8:$I$240,2,FALSE)</f>
        <v>299300</v>
      </c>
      <c r="C104">
        <f>VLOOKUP($A104,Sheet4!$F$8:$I$240,3,FALSE)</f>
        <v>302600</v>
      </c>
      <c r="D104">
        <f>VLOOKUP($A104,Sheet4!$F$8:$I$240,3,FALSE)</f>
        <v>302600</v>
      </c>
      <c r="E104">
        <v>308300</v>
      </c>
    </row>
    <row r="105" spans="1:5" x14ac:dyDescent="0.25">
      <c r="A105" t="s">
        <v>100</v>
      </c>
      <c r="B105">
        <f>VLOOKUP($A105,Sheet4!$F$8:$I$240,2,FALSE)</f>
        <v>217000</v>
      </c>
      <c r="C105">
        <f>VLOOKUP($A105,Sheet4!$F$8:$I$240,3,FALSE)</f>
        <v>217200</v>
      </c>
      <c r="D105">
        <f>VLOOKUP($A105,Sheet4!$F$8:$I$240,3,FALSE)</f>
        <v>217200</v>
      </c>
      <c r="E105">
        <v>223900</v>
      </c>
    </row>
    <row r="106" spans="1:5" x14ac:dyDescent="0.25">
      <c r="A106" t="s">
        <v>101</v>
      </c>
      <c r="B106">
        <f>VLOOKUP($A106,Sheet4!$F$8:$I$240,2,FALSE)</f>
        <v>177600</v>
      </c>
      <c r="C106">
        <f>VLOOKUP($A106,Sheet4!$F$8:$I$240,3,FALSE)</f>
        <v>182800</v>
      </c>
      <c r="D106">
        <f>VLOOKUP($A106,Sheet4!$F$8:$I$240,3,FALSE)</f>
        <v>182800</v>
      </c>
      <c r="E106">
        <v>190600</v>
      </c>
    </row>
    <row r="107" spans="1:5" x14ac:dyDescent="0.25">
      <c r="A107" t="s">
        <v>102</v>
      </c>
      <c r="B107">
        <f>VLOOKUP($A107,Sheet4!$F$8:$I$240,2,FALSE)</f>
        <v>345800</v>
      </c>
      <c r="C107">
        <f>VLOOKUP($A107,Sheet4!$F$8:$I$240,3,FALSE)</f>
        <v>351400</v>
      </c>
      <c r="D107">
        <f>VLOOKUP($A107,Sheet4!$F$8:$I$240,3,FALSE)</f>
        <v>351400</v>
      </c>
      <c r="E107">
        <v>364000</v>
      </c>
    </row>
    <row r="108" spans="1:5" x14ac:dyDescent="0.25">
      <c r="A108" t="s">
        <v>103</v>
      </c>
      <c r="B108">
        <f>VLOOKUP($A108,Sheet4!$F$8:$I$240,2,FALSE)</f>
        <v>228100</v>
      </c>
      <c r="C108">
        <f>VLOOKUP($A108,Sheet4!$F$8:$I$240,3,FALSE)</f>
        <v>230700</v>
      </c>
      <c r="D108">
        <f>VLOOKUP($A108,Sheet4!$F$8:$I$240,3,FALSE)</f>
        <v>230700</v>
      </c>
      <c r="E108">
        <v>234300</v>
      </c>
    </row>
    <row r="109" spans="1:5" x14ac:dyDescent="0.25">
      <c r="A109" t="s">
        <v>104</v>
      </c>
      <c r="B109">
        <f>VLOOKUP($A109,Sheet4!$F$8:$I$240,2,FALSE)</f>
        <v>298100</v>
      </c>
      <c r="C109">
        <f>VLOOKUP($A109,Sheet4!$F$8:$I$240,3,FALSE)</f>
        <v>304800</v>
      </c>
      <c r="D109">
        <f>VLOOKUP($A109,Sheet4!$F$8:$I$240,3,FALSE)</f>
        <v>304800</v>
      </c>
      <c r="E109">
        <v>314700</v>
      </c>
    </row>
    <row r="110" spans="1:5" x14ac:dyDescent="0.25">
      <c r="A110" t="s">
        <v>105</v>
      </c>
      <c r="B110">
        <f>VLOOKUP($A110,Sheet4!$F$8:$I$240,2,FALSE)</f>
        <v>306900</v>
      </c>
      <c r="C110">
        <f>VLOOKUP($A110,Sheet4!$F$8:$I$240,3,FALSE)</f>
        <v>308600</v>
      </c>
      <c r="D110">
        <f>VLOOKUP($A110,Sheet4!$F$8:$I$240,3,FALSE)</f>
        <v>308600</v>
      </c>
      <c r="E110">
        <v>314000</v>
      </c>
    </row>
    <row r="111" spans="1:5" x14ac:dyDescent="0.25">
      <c r="A111" t="s">
        <v>106</v>
      </c>
      <c r="B111">
        <f>VLOOKUP($A111,Sheet4!$F$8:$I$240,2,FALSE)</f>
        <v>352800</v>
      </c>
      <c r="C111">
        <f>VLOOKUP($A111,Sheet4!$F$8:$I$240,3,FALSE)</f>
        <v>358000</v>
      </c>
      <c r="D111">
        <f>VLOOKUP($A111,Sheet4!$F$8:$I$240,3,FALSE)</f>
        <v>358000</v>
      </c>
      <c r="E111">
        <v>368900</v>
      </c>
    </row>
    <row r="112" spans="1:5" x14ac:dyDescent="0.25">
      <c r="A112" t="s">
        <v>107</v>
      </c>
      <c r="B112">
        <f>VLOOKUP($A112,Sheet4!$F$8:$I$240,2,FALSE)</f>
        <v>330000</v>
      </c>
      <c r="C112">
        <f>VLOOKUP($A112,Sheet4!$F$8:$I$240,3,FALSE)</f>
        <v>334100</v>
      </c>
      <c r="D112">
        <f>VLOOKUP($A112,Sheet4!$F$8:$I$240,3,FALSE)</f>
        <v>334100</v>
      </c>
      <c r="E112">
        <v>340700</v>
      </c>
    </row>
    <row r="113" spans="1:5" x14ac:dyDescent="0.25">
      <c r="A113" t="s">
        <v>108</v>
      </c>
      <c r="B113">
        <f>VLOOKUP($A113,Sheet4!$F$8:$I$240,2,FALSE)</f>
        <v>302000</v>
      </c>
      <c r="C113">
        <f>VLOOKUP($A113,Sheet4!$F$8:$I$240,3,FALSE)</f>
        <v>307600</v>
      </c>
      <c r="D113">
        <f>VLOOKUP($A113,Sheet4!$F$8:$I$240,3,FALSE)</f>
        <v>307600</v>
      </c>
      <c r="E113">
        <v>317300</v>
      </c>
    </row>
    <row r="114" spans="1:5" x14ac:dyDescent="0.25">
      <c r="A114" t="s">
        <v>109</v>
      </c>
      <c r="B114">
        <f>VLOOKUP($A114,Sheet4!$F$8:$I$240,2,FALSE)</f>
        <v>243700</v>
      </c>
      <c r="C114">
        <f>VLOOKUP($A114,Sheet4!$F$8:$I$240,3,FALSE)</f>
        <v>249200</v>
      </c>
      <c r="D114">
        <f>VLOOKUP($A114,Sheet4!$F$8:$I$240,3,FALSE)</f>
        <v>249200</v>
      </c>
      <c r="E114">
        <v>260100</v>
      </c>
    </row>
    <row r="115" spans="1:5" x14ac:dyDescent="0.25">
      <c r="A115" t="s">
        <v>110</v>
      </c>
      <c r="B115">
        <f>VLOOKUP($A115,Sheet4!$F$8:$I$240,2,FALSE)</f>
        <v>233500</v>
      </c>
      <c r="C115">
        <f>VLOOKUP($A115,Sheet4!$F$8:$I$240,3,FALSE)</f>
        <v>237500</v>
      </c>
      <c r="D115">
        <f>VLOOKUP($A115,Sheet4!$F$8:$I$240,3,FALSE)</f>
        <v>237500</v>
      </c>
      <c r="E115">
        <v>242400</v>
      </c>
    </row>
    <row r="116" spans="1:5" x14ac:dyDescent="0.25">
      <c r="A116" t="s">
        <v>111</v>
      </c>
      <c r="B116">
        <f>VLOOKUP($A116,Sheet4!$F$8:$I$240,2,FALSE)</f>
        <v>234100</v>
      </c>
      <c r="C116">
        <f>VLOOKUP($A116,Sheet4!$F$8:$I$240,3,FALSE)</f>
        <v>236200</v>
      </c>
      <c r="D116">
        <f>VLOOKUP($A116,Sheet4!$F$8:$I$240,3,FALSE)</f>
        <v>236200</v>
      </c>
      <c r="E116">
        <v>239700</v>
      </c>
    </row>
    <row r="117" spans="1:5" x14ac:dyDescent="0.25">
      <c r="A117" t="s">
        <v>112</v>
      </c>
      <c r="B117">
        <f>VLOOKUP($A117,Sheet4!$F$8:$I$240,2,FALSE)</f>
        <v>265700</v>
      </c>
      <c r="C117">
        <f>VLOOKUP($A117,Sheet4!$F$8:$I$240,3,FALSE)</f>
        <v>269500</v>
      </c>
      <c r="D117">
        <f>VLOOKUP($A117,Sheet4!$F$8:$I$240,3,FALSE)</f>
        <v>269500</v>
      </c>
      <c r="E117">
        <v>281800</v>
      </c>
    </row>
    <row r="118" spans="1:5" x14ac:dyDescent="0.25">
      <c r="A118" t="s">
        <v>113</v>
      </c>
      <c r="B118">
        <f>VLOOKUP($A118,Sheet4!$F$8:$I$240,2,FALSE)</f>
        <v>243400</v>
      </c>
      <c r="C118">
        <f>VLOOKUP($A118,Sheet4!$F$8:$I$240,3,FALSE)</f>
        <v>249200</v>
      </c>
      <c r="D118">
        <f>VLOOKUP($A118,Sheet4!$F$8:$I$240,3,FALSE)</f>
        <v>249200</v>
      </c>
      <c r="E118">
        <v>259100</v>
      </c>
    </row>
    <row r="119" spans="1:5" x14ac:dyDescent="0.25">
      <c r="A119" t="s">
        <v>114</v>
      </c>
      <c r="B119">
        <f>VLOOKUP($A119,Sheet4!$F$8:$I$240,2,FALSE)</f>
        <v>157300</v>
      </c>
      <c r="C119">
        <f>VLOOKUP($A119,Sheet4!$F$8:$I$240,3,FALSE)</f>
        <v>158600</v>
      </c>
      <c r="D119">
        <f>VLOOKUP($A119,Sheet4!$F$8:$I$240,3,FALSE)</f>
        <v>158600</v>
      </c>
      <c r="E119">
        <v>163900</v>
      </c>
    </row>
    <row r="120" spans="1:5" x14ac:dyDescent="0.25">
      <c r="A120" t="s">
        <v>115</v>
      </c>
      <c r="B120">
        <f>VLOOKUP($A120,Sheet4!$F$8:$I$240,2,FALSE)</f>
        <v>198100</v>
      </c>
      <c r="C120">
        <f>VLOOKUP($A120,Sheet4!$F$8:$I$240,3,FALSE)</f>
        <v>199100</v>
      </c>
      <c r="D120">
        <f>VLOOKUP($A120,Sheet4!$F$8:$I$240,3,FALSE)</f>
        <v>199100</v>
      </c>
      <c r="E120">
        <v>202200</v>
      </c>
    </row>
    <row r="121" spans="1:5" x14ac:dyDescent="0.25">
      <c r="A121" t="s">
        <v>116</v>
      </c>
      <c r="B121">
        <f>VLOOKUP($A121,Sheet4!$F$8:$I$240,2,FALSE)</f>
        <v>270400</v>
      </c>
      <c r="C121">
        <f>VLOOKUP($A121,Sheet4!$F$8:$I$240,3,FALSE)</f>
        <v>275100</v>
      </c>
      <c r="D121">
        <f>VLOOKUP($A121,Sheet4!$F$8:$I$240,3,FALSE)</f>
        <v>275100</v>
      </c>
      <c r="E121">
        <v>284600</v>
      </c>
    </row>
    <row r="122" spans="1:5" x14ac:dyDescent="0.25">
      <c r="A122" t="s">
        <v>117</v>
      </c>
      <c r="B122">
        <f>VLOOKUP($A122,Sheet4!$F$8:$I$240,2,FALSE)</f>
        <v>184400</v>
      </c>
      <c r="C122">
        <f>VLOOKUP($A122,Sheet4!$F$8:$I$240,3,FALSE)</f>
        <v>186300</v>
      </c>
      <c r="D122">
        <f>VLOOKUP($A122,Sheet4!$F$8:$I$240,3,FALSE)</f>
        <v>186300</v>
      </c>
      <c r="E122">
        <v>189100</v>
      </c>
    </row>
    <row r="123" spans="1:5" x14ac:dyDescent="0.25">
      <c r="A123" t="s">
        <v>118</v>
      </c>
      <c r="B123">
        <f>VLOOKUP($A123,Sheet4!$F$8:$I$240,2,FALSE)</f>
        <v>188200</v>
      </c>
      <c r="C123">
        <f>VLOOKUP($A123,Sheet4!$F$8:$I$240,3,FALSE)</f>
        <v>189300</v>
      </c>
      <c r="D123">
        <f>VLOOKUP($A123,Sheet4!$F$8:$I$240,3,FALSE)</f>
        <v>189300</v>
      </c>
      <c r="E123">
        <v>193600</v>
      </c>
    </row>
    <row r="124" spans="1:5" x14ac:dyDescent="0.25">
      <c r="A124" t="s">
        <v>119</v>
      </c>
      <c r="B124">
        <f>VLOOKUP($A124,Sheet4!$F$8:$I$240,2,FALSE)</f>
        <v>248100</v>
      </c>
      <c r="C124">
        <f>VLOOKUP($A124,Sheet4!$F$8:$I$240,3,FALSE)</f>
        <v>254000</v>
      </c>
      <c r="D124">
        <f>VLOOKUP($A124,Sheet4!$F$8:$I$240,3,FALSE)</f>
        <v>254000</v>
      </c>
      <c r="E124">
        <v>262600</v>
      </c>
    </row>
    <row r="125" spans="1:5" x14ac:dyDescent="0.25">
      <c r="A125" t="s">
        <v>120</v>
      </c>
      <c r="B125">
        <f>VLOOKUP($A125,Sheet4!$F$8:$I$240,2,FALSE)</f>
        <v>111900</v>
      </c>
      <c r="C125">
        <f>VLOOKUP($A125,Sheet4!$F$8:$I$240,3,FALSE)</f>
        <v>112900</v>
      </c>
      <c r="D125">
        <f>VLOOKUP($A125,Sheet4!$F$8:$I$240,3,FALSE)</f>
        <v>112900</v>
      </c>
      <c r="E125">
        <v>115100</v>
      </c>
    </row>
    <row r="126" spans="1:5" x14ac:dyDescent="0.25">
      <c r="A126" t="s">
        <v>121</v>
      </c>
      <c r="B126">
        <f>VLOOKUP($A126,Sheet4!$F$8:$I$240,2,FALSE)</f>
        <v>265600</v>
      </c>
      <c r="C126">
        <f>VLOOKUP($A126,Sheet4!$F$8:$I$240,3,FALSE)</f>
        <v>269500</v>
      </c>
      <c r="D126">
        <f>VLOOKUP($A126,Sheet4!$F$8:$I$240,3,FALSE)</f>
        <v>269500</v>
      </c>
      <c r="E126">
        <v>275800</v>
      </c>
    </row>
    <row r="127" spans="1:5" x14ac:dyDescent="0.25">
      <c r="A127" t="s">
        <v>122</v>
      </c>
      <c r="B127">
        <f>VLOOKUP($A127,Sheet4!$F$8:$I$240,2,FALSE)</f>
        <v>138400</v>
      </c>
      <c r="C127">
        <f>VLOOKUP($A127,Sheet4!$F$8:$I$240,3,FALSE)</f>
        <v>138400</v>
      </c>
      <c r="D127">
        <f>VLOOKUP($A127,Sheet4!$F$8:$I$240,3,FALSE)</f>
        <v>138400</v>
      </c>
      <c r="E127">
        <v>138700</v>
      </c>
    </row>
    <row r="128" spans="1:5" x14ac:dyDescent="0.25">
      <c r="A128" t="s">
        <v>123</v>
      </c>
      <c r="B128">
        <f>VLOOKUP($A128,Sheet4!$F$8:$I$240,2,FALSE)</f>
        <v>260200</v>
      </c>
      <c r="C128">
        <f>VLOOKUP($A128,Sheet4!$F$8:$I$240,3,FALSE)</f>
        <v>262700</v>
      </c>
      <c r="D128">
        <f>VLOOKUP($A128,Sheet4!$F$8:$I$240,3,FALSE)</f>
        <v>262700</v>
      </c>
      <c r="E128">
        <v>268200</v>
      </c>
    </row>
    <row r="129" spans="1:5" x14ac:dyDescent="0.25">
      <c r="A129" t="s">
        <v>124</v>
      </c>
      <c r="B129">
        <f>VLOOKUP($A129,Sheet4!$F$8:$I$240,2,FALSE)</f>
        <v>240200</v>
      </c>
      <c r="C129">
        <f>VLOOKUP($A129,Sheet4!$F$8:$I$240,3,FALSE)</f>
        <v>245500</v>
      </c>
      <c r="D129">
        <f>VLOOKUP($A129,Sheet4!$F$8:$I$240,3,FALSE)</f>
        <v>245500</v>
      </c>
      <c r="E129">
        <v>252400</v>
      </c>
    </row>
    <row r="130" spans="1:5" x14ac:dyDescent="0.25">
      <c r="A130" t="s">
        <v>125</v>
      </c>
      <c r="B130">
        <f>VLOOKUP($A130,Sheet4!$F$8:$I$240,2,FALSE)</f>
        <v>199000</v>
      </c>
      <c r="C130">
        <f>VLOOKUP($A130,Sheet4!$F$8:$I$240,3,FALSE)</f>
        <v>202700</v>
      </c>
      <c r="D130">
        <f>VLOOKUP($A130,Sheet4!$F$8:$I$240,3,FALSE)</f>
        <v>202700</v>
      </c>
      <c r="E130">
        <v>206800</v>
      </c>
    </row>
    <row r="131" spans="1:5" x14ac:dyDescent="0.25">
      <c r="A131" t="s">
        <v>126</v>
      </c>
      <c r="B131">
        <f>VLOOKUP($A131,Sheet4!$F$8:$I$240,2,FALSE)</f>
        <v>152300</v>
      </c>
      <c r="C131">
        <f>VLOOKUP($A131,Sheet4!$F$8:$I$240,3,FALSE)</f>
        <v>154300</v>
      </c>
      <c r="D131">
        <f>VLOOKUP($A131,Sheet4!$F$8:$I$240,3,FALSE)</f>
        <v>154300</v>
      </c>
      <c r="E131">
        <v>157100</v>
      </c>
    </row>
    <row r="132" spans="1:5" x14ac:dyDescent="0.25">
      <c r="A132" t="s">
        <v>127</v>
      </c>
      <c r="B132">
        <f>VLOOKUP($A132,Sheet4!$F$8:$I$240,2,FALSE)</f>
        <v>134700</v>
      </c>
      <c r="C132">
        <f>VLOOKUP($A132,Sheet4!$F$8:$I$240,3,FALSE)</f>
        <v>137800</v>
      </c>
      <c r="D132">
        <f>VLOOKUP($A132,Sheet4!$F$8:$I$240,3,FALSE)</f>
        <v>137800</v>
      </c>
      <c r="E132">
        <v>141800</v>
      </c>
    </row>
    <row r="133" spans="1:5" x14ac:dyDescent="0.25">
      <c r="A133" t="s">
        <v>128</v>
      </c>
      <c r="B133">
        <f>VLOOKUP($A133,Sheet4!$F$8:$I$240,2,FALSE)</f>
        <v>230000</v>
      </c>
      <c r="C133">
        <f>VLOOKUP($A133,Sheet4!$F$8:$I$240,3,FALSE)</f>
        <v>233100</v>
      </c>
      <c r="D133">
        <f>VLOOKUP($A133,Sheet4!$F$8:$I$240,3,FALSE)</f>
        <v>233100</v>
      </c>
      <c r="E133">
        <v>239400</v>
      </c>
    </row>
    <row r="134" spans="1:5" x14ac:dyDescent="0.25">
      <c r="A134" t="s">
        <v>129</v>
      </c>
      <c r="B134">
        <f>VLOOKUP($A134,Sheet4!$F$8:$I$240,2,FALSE)</f>
        <v>153000</v>
      </c>
      <c r="C134">
        <f>VLOOKUP($A134,Sheet4!$F$8:$I$240,3,FALSE)</f>
        <v>153900</v>
      </c>
      <c r="D134">
        <f>VLOOKUP($A134,Sheet4!$F$8:$I$240,3,FALSE)</f>
        <v>153900</v>
      </c>
      <c r="E134">
        <v>154500</v>
      </c>
    </row>
    <row r="135" spans="1:5" x14ac:dyDescent="0.25">
      <c r="A135" t="s">
        <v>130</v>
      </c>
      <c r="B135">
        <f>VLOOKUP($A135,Sheet4!$F$8:$I$240,2,FALSE)</f>
        <v>142400</v>
      </c>
      <c r="C135">
        <f>VLOOKUP($A135,Sheet4!$F$8:$I$240,3,FALSE)</f>
        <v>144000</v>
      </c>
      <c r="D135">
        <f>VLOOKUP($A135,Sheet4!$F$8:$I$240,3,FALSE)</f>
        <v>144000</v>
      </c>
      <c r="E135">
        <v>145800</v>
      </c>
    </row>
    <row r="136" spans="1:5" x14ac:dyDescent="0.25">
      <c r="A136" t="s">
        <v>131</v>
      </c>
      <c r="B136">
        <f>VLOOKUP($A136,Sheet4!$F$8:$I$240,2,FALSE)</f>
        <v>154200</v>
      </c>
      <c r="C136">
        <f>VLOOKUP($A136,Sheet4!$F$8:$I$240,3,FALSE)</f>
        <v>154700</v>
      </c>
      <c r="D136">
        <f>VLOOKUP($A136,Sheet4!$F$8:$I$240,3,FALSE)</f>
        <v>154700</v>
      </c>
      <c r="E136">
        <v>156700</v>
      </c>
    </row>
    <row r="137" spans="1:5" x14ac:dyDescent="0.25">
      <c r="A137" t="s">
        <v>132</v>
      </c>
      <c r="B137">
        <f>VLOOKUP($A137,Sheet4!$F$8:$I$240,2,FALSE)</f>
        <v>498800</v>
      </c>
      <c r="C137">
        <f>VLOOKUP($A137,Sheet4!$F$8:$I$240,3,FALSE)</f>
        <v>502800</v>
      </c>
      <c r="D137">
        <f>VLOOKUP($A137,Sheet4!$F$8:$I$240,3,FALSE)</f>
        <v>502800</v>
      </c>
      <c r="E137">
        <v>511500</v>
      </c>
    </row>
    <row r="138" spans="1:5" x14ac:dyDescent="0.25">
      <c r="A138" t="s">
        <v>133</v>
      </c>
      <c r="B138">
        <f>VLOOKUP($A138,Sheet4!$F$8:$I$240,2,FALSE)</f>
        <v>520400</v>
      </c>
      <c r="C138">
        <f>VLOOKUP($A138,Sheet4!$F$8:$I$240,3,FALSE)</f>
        <v>523700</v>
      </c>
      <c r="D138">
        <f>VLOOKUP($A138,Sheet4!$F$8:$I$240,3,FALSE)</f>
        <v>523700</v>
      </c>
      <c r="E138">
        <v>531200</v>
      </c>
    </row>
    <row r="139" spans="1:5" x14ac:dyDescent="0.25">
      <c r="A139" t="s">
        <v>134</v>
      </c>
      <c r="B139">
        <f>VLOOKUP($A139,Sheet4!$F$8:$I$240,2,FALSE)</f>
        <v>1301700</v>
      </c>
      <c r="C139">
        <f>VLOOKUP($A139,Sheet4!$F$8:$I$240,3,FALSE)</f>
        <v>1312300</v>
      </c>
      <c r="D139">
        <f>VLOOKUP($A139,Sheet4!$F$8:$I$240,3,FALSE)</f>
        <v>1312300</v>
      </c>
      <c r="E139">
        <v>1330200</v>
      </c>
    </row>
    <row r="140" spans="1:5" x14ac:dyDescent="0.25">
      <c r="A140" t="s">
        <v>135</v>
      </c>
      <c r="B140">
        <f>VLOOKUP($A140,Sheet4!$F$8:$I$240,2,FALSE)</f>
        <v>1435300</v>
      </c>
      <c r="C140">
        <f>VLOOKUP($A140,Sheet4!$F$8:$I$240,3,FALSE)</f>
        <v>1451900</v>
      </c>
      <c r="D140">
        <f>VLOOKUP($A140,Sheet4!$F$8:$I$240,3,FALSE)</f>
        <v>1451900</v>
      </c>
      <c r="E140">
        <v>1480200</v>
      </c>
    </row>
    <row r="141" spans="1:5" x14ac:dyDescent="0.25">
      <c r="A141" t="s">
        <v>136</v>
      </c>
      <c r="B141">
        <f>VLOOKUP($A141,Sheet4!$F$8:$I$240,2,FALSE)</f>
        <v>643100</v>
      </c>
      <c r="C141">
        <f>VLOOKUP($A141,Sheet4!$F$8:$I$240,3,FALSE)</f>
        <v>648700</v>
      </c>
      <c r="D141">
        <f>VLOOKUP($A141,Sheet4!$F$8:$I$240,3,FALSE)</f>
        <v>648700</v>
      </c>
      <c r="E141">
        <v>660800</v>
      </c>
    </row>
    <row r="142" spans="1:5" x14ac:dyDescent="0.25">
      <c r="A142" t="s">
        <v>137</v>
      </c>
      <c r="B142">
        <f>VLOOKUP($A142,Sheet4!$F$8:$I$240,2,FALSE)</f>
        <v>1113700</v>
      </c>
      <c r="C142">
        <f>VLOOKUP($A142,Sheet4!$F$8:$I$240,3,FALSE)</f>
        <v>1125800</v>
      </c>
      <c r="D142">
        <f>VLOOKUP($A142,Sheet4!$F$8:$I$240,3,FALSE)</f>
        <v>1125800</v>
      </c>
      <c r="E142">
        <v>1143500</v>
      </c>
    </row>
    <row r="143" spans="1:5" x14ac:dyDescent="0.25">
      <c r="A143" t="s">
        <v>138</v>
      </c>
      <c r="B143">
        <f>VLOOKUP($A143,Sheet4!$F$8:$I$240,2,FALSE)</f>
        <v>796000</v>
      </c>
      <c r="C143">
        <f>VLOOKUP($A143,Sheet4!$F$8:$I$240,3,FALSE)</f>
        <v>803200</v>
      </c>
      <c r="D143">
        <f>VLOOKUP($A143,Sheet4!$F$8:$I$240,3,FALSE)</f>
        <v>803200</v>
      </c>
      <c r="E143">
        <v>815100</v>
      </c>
    </row>
    <row r="144" spans="1:5" x14ac:dyDescent="0.25">
      <c r="A144" t="s">
        <v>139</v>
      </c>
      <c r="B144">
        <f>VLOOKUP($A144,Sheet4!$F$8:$I$240,2,FALSE)</f>
        <v>173400</v>
      </c>
      <c r="C144">
        <f>VLOOKUP($A144,Sheet4!$F$8:$I$240,3,FALSE)</f>
        <v>174300</v>
      </c>
      <c r="D144">
        <f>VLOOKUP($A144,Sheet4!$F$8:$I$240,3,FALSE)</f>
        <v>174300</v>
      </c>
      <c r="E144">
        <v>177600</v>
      </c>
    </row>
    <row r="145" spans="1:5" x14ac:dyDescent="0.25">
      <c r="A145" t="s">
        <v>140</v>
      </c>
      <c r="B145">
        <f>VLOOKUP($A145,Sheet4!$F$8:$I$240,2,FALSE)</f>
        <v>174300</v>
      </c>
      <c r="C145">
        <f>VLOOKUP($A145,Sheet4!$F$8:$I$240,3,FALSE)</f>
        <v>179300</v>
      </c>
      <c r="D145">
        <f>VLOOKUP($A145,Sheet4!$F$8:$I$240,3,FALSE)</f>
        <v>179300</v>
      </c>
      <c r="E145">
        <v>186700</v>
      </c>
    </row>
    <row r="146" spans="1:5" x14ac:dyDescent="0.25">
      <c r="A146" t="s">
        <v>438</v>
      </c>
      <c r="B146">
        <f>VLOOKUP($A146,Sheet4!$F$8:$I$240,2,FALSE)</f>
        <v>419000</v>
      </c>
      <c r="C146">
        <f>VLOOKUP($A146,Sheet4!$F$8:$I$240,3,FALSE)</f>
        <v>423000</v>
      </c>
      <c r="D146">
        <f>VLOOKUP($A146,Sheet4!$F$8:$I$240,3,FALSE)</f>
        <v>423000</v>
      </c>
      <c r="E146">
        <v>432500</v>
      </c>
    </row>
    <row r="147" spans="1:5" x14ac:dyDescent="0.25">
      <c r="A147" t="s">
        <v>141</v>
      </c>
      <c r="B147">
        <f>VLOOKUP($A147,Sheet4!$F$8:$I$240,2,FALSE)</f>
        <v>526400</v>
      </c>
      <c r="C147">
        <f>VLOOKUP($A147,Sheet4!$F$8:$I$240,3,FALSE)</f>
        <v>529800</v>
      </c>
      <c r="D147">
        <f>VLOOKUP($A147,Sheet4!$F$8:$I$240,3,FALSE)</f>
        <v>529800</v>
      </c>
      <c r="E147">
        <v>537900</v>
      </c>
    </row>
    <row r="148" spans="1:5" x14ac:dyDescent="0.25">
      <c r="A148" t="s">
        <v>142</v>
      </c>
      <c r="B148">
        <f>VLOOKUP($A148,Sheet4!$F$8:$I$240,2,FALSE)</f>
        <v>2300</v>
      </c>
      <c r="C148">
        <f>VLOOKUP($A148,Sheet4!$F$8:$I$240,3,FALSE)</f>
        <v>2200</v>
      </c>
      <c r="D148">
        <f>VLOOKUP($A148,Sheet4!$F$8:$I$240,3,FALSE)</f>
        <v>2200</v>
      </c>
      <c r="E148">
        <v>2300</v>
      </c>
    </row>
    <row r="149" spans="1:5" x14ac:dyDescent="0.25">
      <c r="A149" t="s">
        <v>143</v>
      </c>
      <c r="B149">
        <f>VLOOKUP($A149,Sheet4!$F$8:$I$240,2,FALSE)</f>
        <v>201700</v>
      </c>
      <c r="C149">
        <f>VLOOKUP($A149,Sheet4!$F$8:$I$240,3,FALSE)</f>
        <v>203000</v>
      </c>
      <c r="D149">
        <f>VLOOKUP($A149,Sheet4!$F$8:$I$240,3,FALSE)</f>
        <v>203000</v>
      </c>
      <c r="E149">
        <v>204400</v>
      </c>
    </row>
    <row r="150" spans="1:5" x14ac:dyDescent="0.25">
      <c r="A150" t="s">
        <v>144</v>
      </c>
      <c r="B150">
        <f>VLOOKUP($A150,Sheet4!$F$8:$I$240,2,FALSE)</f>
        <v>253100</v>
      </c>
      <c r="C150">
        <f>VLOOKUP($A150,Sheet4!$F$8:$I$240,3,FALSE)</f>
        <v>254200</v>
      </c>
      <c r="D150">
        <f>VLOOKUP($A150,Sheet4!$F$8:$I$240,3,FALSE)</f>
        <v>254200</v>
      </c>
      <c r="E150">
        <v>258000</v>
      </c>
    </row>
    <row r="151" spans="1:5" x14ac:dyDescent="0.25">
      <c r="A151" t="s">
        <v>145</v>
      </c>
      <c r="B151">
        <f>VLOOKUP($A151,Sheet4!$F$8:$I$240,2,FALSE)</f>
        <v>145400</v>
      </c>
      <c r="C151">
        <f>VLOOKUP($A151,Sheet4!$F$8:$I$240,3,FALSE)</f>
        <v>146800</v>
      </c>
      <c r="D151">
        <f>VLOOKUP($A151,Sheet4!$F$8:$I$240,3,FALSE)</f>
        <v>146800</v>
      </c>
      <c r="E151">
        <v>148600</v>
      </c>
    </row>
    <row r="152" spans="1:5" x14ac:dyDescent="0.25">
      <c r="A152" t="s">
        <v>146</v>
      </c>
      <c r="B152">
        <f>VLOOKUP($A152,Sheet4!$F$8:$I$240,2,FALSE)</f>
        <v>259700</v>
      </c>
      <c r="C152">
        <f>VLOOKUP($A152,Sheet4!$F$8:$I$240,3,FALSE)</f>
        <v>261500</v>
      </c>
      <c r="D152">
        <f>VLOOKUP($A152,Sheet4!$F$8:$I$240,3,FALSE)</f>
        <v>261500</v>
      </c>
      <c r="E152">
        <v>266100</v>
      </c>
    </row>
    <row r="153" spans="1:5" x14ac:dyDescent="0.25">
      <c r="A153" t="s">
        <v>147</v>
      </c>
      <c r="B153">
        <f>VLOOKUP($A153,Sheet4!$F$8:$I$240,2,FALSE)</f>
        <v>204400</v>
      </c>
      <c r="C153">
        <f>VLOOKUP($A153,Sheet4!$F$8:$I$240,3,FALSE)</f>
        <v>206900</v>
      </c>
      <c r="D153">
        <f>VLOOKUP($A153,Sheet4!$F$8:$I$240,3,FALSE)</f>
        <v>206900</v>
      </c>
      <c r="E153">
        <v>211900</v>
      </c>
    </row>
    <row r="154" spans="1:5" x14ac:dyDescent="0.25">
      <c r="A154" t="s">
        <v>148</v>
      </c>
      <c r="B154">
        <f>VLOOKUP($A154,Sheet4!$F$8:$I$240,2,FALSE)</f>
        <v>131600</v>
      </c>
      <c r="C154">
        <f>VLOOKUP($A154,Sheet4!$F$8:$I$240,3,FALSE)</f>
        <v>131400</v>
      </c>
      <c r="D154">
        <f>VLOOKUP($A154,Sheet4!$F$8:$I$240,3,FALSE)</f>
        <v>131400</v>
      </c>
      <c r="E154">
        <v>131500</v>
      </c>
    </row>
    <row r="155" spans="1:5" x14ac:dyDescent="0.25">
      <c r="A155" t="s">
        <v>149</v>
      </c>
      <c r="B155">
        <f>VLOOKUP($A155,Sheet4!$F$8:$I$240,2,FALSE)</f>
        <v>466700</v>
      </c>
      <c r="C155">
        <f>VLOOKUP($A155,Sheet4!$F$8:$I$240,3,FALSE)</f>
        <v>470200</v>
      </c>
      <c r="D155">
        <f>VLOOKUP($A155,Sheet4!$F$8:$I$240,3,FALSE)</f>
        <v>470200</v>
      </c>
      <c r="E155">
        <v>476800</v>
      </c>
    </row>
    <row r="156" spans="1:5" x14ac:dyDescent="0.25">
      <c r="A156" t="s">
        <v>150</v>
      </c>
      <c r="B156">
        <f>VLOOKUP($A156,Sheet4!$F$8:$I$240,2,FALSE)</f>
        <v>741000</v>
      </c>
      <c r="C156">
        <f>VLOOKUP($A156,Sheet4!$F$8:$I$240,3,FALSE)</f>
        <v>743900</v>
      </c>
      <c r="D156">
        <f>VLOOKUP($A156,Sheet4!$F$8:$I$240,3,FALSE)</f>
        <v>743900</v>
      </c>
      <c r="E156">
        <v>753200</v>
      </c>
    </row>
    <row r="157" spans="1:5" x14ac:dyDescent="0.25">
      <c r="A157" t="s">
        <v>151</v>
      </c>
      <c r="B157">
        <f>VLOOKUP($A157,Sheet4!$F$8:$I$240,2,FALSE)</f>
        <v>410800</v>
      </c>
      <c r="C157">
        <f>VLOOKUP($A157,Sheet4!$F$8:$I$240,3,FALSE)</f>
        <v>412000</v>
      </c>
      <c r="D157">
        <f>VLOOKUP($A157,Sheet4!$F$8:$I$240,3,FALSE)</f>
        <v>412000</v>
      </c>
      <c r="E157">
        <v>414900</v>
      </c>
    </row>
    <row r="158" spans="1:5" x14ac:dyDescent="0.25">
      <c r="A158" t="s">
        <v>152</v>
      </c>
      <c r="B158">
        <f>VLOOKUP($A158,Sheet4!$F$8:$I$240,2,FALSE)</f>
        <v>590500</v>
      </c>
      <c r="C158">
        <f>VLOOKUP($A158,Sheet4!$F$8:$I$240,3,FALSE)</f>
        <v>594100</v>
      </c>
      <c r="D158">
        <f>VLOOKUP($A158,Sheet4!$F$8:$I$240,3,FALSE)</f>
        <v>594100</v>
      </c>
      <c r="E158">
        <v>602200</v>
      </c>
    </row>
    <row r="159" spans="1:5" x14ac:dyDescent="0.25">
      <c r="A159" t="s">
        <v>153</v>
      </c>
      <c r="B159">
        <f>VLOOKUP($A159,Sheet4!$F$8:$I$240,2,FALSE)</f>
        <v>526600</v>
      </c>
      <c r="C159">
        <f>VLOOKUP($A159,Sheet4!$F$8:$I$240,3,FALSE)</f>
        <v>528600</v>
      </c>
      <c r="D159">
        <f>VLOOKUP($A159,Sheet4!$F$8:$I$240,3,FALSE)</f>
        <v>528600</v>
      </c>
      <c r="E159">
        <v>535000</v>
      </c>
    </row>
    <row r="160" spans="1:5" x14ac:dyDescent="0.25">
      <c r="A160" t="s">
        <v>154</v>
      </c>
      <c r="B160">
        <f>VLOOKUP($A160,Sheet4!$F$8:$I$240,2,FALSE)</f>
        <v>69900</v>
      </c>
      <c r="C160">
        <f>VLOOKUP($A160,Sheet4!$F$8:$I$240,3,FALSE)</f>
        <v>69800</v>
      </c>
      <c r="D160">
        <f>VLOOKUP($A160,Sheet4!$F$8:$I$240,3,FALSE)</f>
        <v>69800</v>
      </c>
      <c r="E160">
        <v>70000</v>
      </c>
    </row>
    <row r="161" spans="1:5" x14ac:dyDescent="0.25">
      <c r="A161" t="s">
        <v>155</v>
      </c>
      <c r="B161">
        <f>VLOOKUP($A161,Sheet4!$F$8:$I$240,2,FALSE)</f>
        <v>120300</v>
      </c>
      <c r="C161">
        <f>VLOOKUP($A161,Sheet4!$F$8:$I$240,3,FALSE)</f>
        <v>121200</v>
      </c>
      <c r="D161">
        <f>VLOOKUP($A161,Sheet4!$F$8:$I$240,3,FALSE)</f>
        <v>121200</v>
      </c>
      <c r="E161">
        <v>122100</v>
      </c>
    </row>
    <row r="162" spans="1:5" x14ac:dyDescent="0.25">
      <c r="A162" t="s">
        <v>156</v>
      </c>
      <c r="B162">
        <f>VLOOKUP($A162,Sheet4!$F$8:$I$240,2,FALSE)</f>
        <v>114600</v>
      </c>
      <c r="C162">
        <f>VLOOKUP($A162,Sheet4!$F$8:$I$240,3,FALSE)</f>
        <v>114700</v>
      </c>
      <c r="D162">
        <f>VLOOKUP($A162,Sheet4!$F$8:$I$240,3,FALSE)</f>
        <v>114700</v>
      </c>
      <c r="E162">
        <v>115500</v>
      </c>
    </row>
    <row r="163" spans="1:5" x14ac:dyDescent="0.25">
      <c r="A163" t="s">
        <v>157</v>
      </c>
      <c r="B163">
        <f>VLOOKUP($A163,Sheet4!$F$8:$I$240,2,FALSE)</f>
        <v>94400</v>
      </c>
      <c r="C163">
        <f>VLOOKUP($A163,Sheet4!$F$8:$I$240,3,FALSE)</f>
        <v>94200</v>
      </c>
      <c r="D163">
        <f>VLOOKUP($A163,Sheet4!$F$8:$I$240,3,FALSE)</f>
        <v>94200</v>
      </c>
      <c r="E163">
        <v>94100</v>
      </c>
    </row>
    <row r="164" spans="1:5" x14ac:dyDescent="0.25">
      <c r="A164" t="s">
        <v>158</v>
      </c>
      <c r="B164">
        <f>VLOOKUP($A164,Sheet4!$F$8:$I$240,2,FALSE)</f>
        <v>152000</v>
      </c>
      <c r="C164">
        <f>VLOOKUP($A164,Sheet4!$F$8:$I$240,3,FALSE)</f>
        <v>152100</v>
      </c>
      <c r="D164">
        <f>VLOOKUP($A164,Sheet4!$F$8:$I$240,3,FALSE)</f>
        <v>152100</v>
      </c>
      <c r="E164">
        <v>152700</v>
      </c>
    </row>
    <row r="165" spans="1:5" x14ac:dyDescent="0.25">
      <c r="A165" t="s">
        <v>159</v>
      </c>
      <c r="B165">
        <f>VLOOKUP($A165,Sheet4!$F$8:$I$240,2,FALSE)</f>
        <v>133300</v>
      </c>
      <c r="C165">
        <f>VLOOKUP($A165,Sheet4!$F$8:$I$240,3,FALSE)</f>
        <v>134000</v>
      </c>
      <c r="D165">
        <f>VLOOKUP($A165,Sheet4!$F$8:$I$240,3,FALSE)</f>
        <v>134000</v>
      </c>
      <c r="E165">
        <v>135900</v>
      </c>
    </row>
    <row r="166" spans="1:5" x14ac:dyDescent="0.25">
      <c r="A166" t="s">
        <v>160</v>
      </c>
      <c r="B166">
        <f>VLOOKUP($A166,Sheet4!$F$8:$I$240,2,FALSE)</f>
        <v>133100</v>
      </c>
      <c r="C166">
        <f>VLOOKUP($A166,Sheet4!$F$8:$I$240,3,FALSE)</f>
        <v>132900</v>
      </c>
      <c r="D166">
        <f>VLOOKUP($A166,Sheet4!$F$8:$I$240,3,FALSE)</f>
        <v>132900</v>
      </c>
      <c r="E166">
        <v>133000</v>
      </c>
    </row>
    <row r="167" spans="1:5" x14ac:dyDescent="0.25">
      <c r="A167" t="s">
        <v>161</v>
      </c>
      <c r="B167">
        <f>VLOOKUP($A167,Sheet4!$F$8:$I$240,2,FALSE)</f>
        <v>74600</v>
      </c>
      <c r="C167">
        <f>VLOOKUP($A167,Sheet4!$F$8:$I$240,3,FALSE)</f>
        <v>75200</v>
      </c>
      <c r="D167">
        <f>VLOOKUP($A167,Sheet4!$F$8:$I$240,3,FALSE)</f>
        <v>75200</v>
      </c>
      <c r="E167">
        <v>76000</v>
      </c>
    </row>
    <row r="168" spans="1:5" x14ac:dyDescent="0.25">
      <c r="A168" t="s">
        <v>162</v>
      </c>
      <c r="B168">
        <f>VLOOKUP($A168,Sheet4!$F$8:$I$240,2,FALSE)</f>
        <v>121600</v>
      </c>
      <c r="C168">
        <f>VLOOKUP($A168,Sheet4!$F$8:$I$240,3,FALSE)</f>
        <v>122000</v>
      </c>
      <c r="D168">
        <f>VLOOKUP($A168,Sheet4!$F$8:$I$240,3,FALSE)</f>
        <v>122000</v>
      </c>
      <c r="E168">
        <v>123000</v>
      </c>
    </row>
    <row r="169" spans="1:5" x14ac:dyDescent="0.25">
      <c r="A169" t="s">
        <v>163</v>
      </c>
      <c r="B169">
        <f>VLOOKUP($A169,Sheet4!$F$8:$I$240,2,FALSE)</f>
        <v>182800</v>
      </c>
      <c r="C169">
        <f>VLOOKUP($A169,Sheet4!$F$8:$I$240,3,FALSE)</f>
        <v>183000</v>
      </c>
      <c r="D169">
        <f>VLOOKUP($A169,Sheet4!$F$8:$I$240,3,FALSE)</f>
        <v>183000</v>
      </c>
      <c r="E169">
        <v>184300</v>
      </c>
    </row>
    <row r="170" spans="1:5" x14ac:dyDescent="0.25">
      <c r="A170" t="s">
        <v>164</v>
      </c>
      <c r="B170">
        <f>VLOOKUP($A170,Sheet4!$F$8:$I$240,2,FALSE)</f>
        <v>235600</v>
      </c>
      <c r="C170">
        <f>VLOOKUP($A170,Sheet4!$F$8:$I$240,3,FALSE)</f>
        <v>237300</v>
      </c>
      <c r="D170">
        <f>VLOOKUP($A170,Sheet4!$F$8:$I$240,3,FALSE)</f>
        <v>237300</v>
      </c>
      <c r="E170">
        <v>239600</v>
      </c>
    </row>
    <row r="171" spans="1:5" x14ac:dyDescent="0.25">
      <c r="A171" t="s">
        <v>165</v>
      </c>
      <c r="B171">
        <f>VLOOKUP($A171,Sheet4!$F$8:$I$240,2,FALSE)</f>
        <v>139500</v>
      </c>
      <c r="C171">
        <f>VLOOKUP($A171,Sheet4!$F$8:$I$240,3,FALSE)</f>
        <v>139600</v>
      </c>
      <c r="D171">
        <f>VLOOKUP($A171,Sheet4!$F$8:$I$240,3,FALSE)</f>
        <v>139600</v>
      </c>
      <c r="E171">
        <v>140100</v>
      </c>
    </row>
    <row r="172" spans="1:5" x14ac:dyDescent="0.25">
      <c r="A172" t="s">
        <v>166</v>
      </c>
      <c r="B172">
        <f>VLOOKUP($A172,Sheet4!$F$8:$I$240,2,FALSE)</f>
        <v>137800</v>
      </c>
      <c r="C172">
        <f>VLOOKUP($A172,Sheet4!$F$8:$I$240,3,FALSE)</f>
        <v>138500</v>
      </c>
      <c r="D172">
        <f>VLOOKUP($A172,Sheet4!$F$8:$I$240,3,FALSE)</f>
        <v>138500</v>
      </c>
      <c r="E172">
        <v>139700</v>
      </c>
    </row>
    <row r="173" spans="1:5" x14ac:dyDescent="0.25">
      <c r="A173" t="s">
        <v>167</v>
      </c>
      <c r="B173">
        <f>VLOOKUP($A173,Sheet4!$F$8:$I$240,2,FALSE)</f>
        <v>126200</v>
      </c>
      <c r="C173">
        <f>VLOOKUP($A173,Sheet4!$F$8:$I$240,3,FALSE)</f>
        <v>126400</v>
      </c>
      <c r="D173">
        <f>VLOOKUP($A173,Sheet4!$F$8:$I$240,3,FALSE)</f>
        <v>126400</v>
      </c>
      <c r="E173">
        <v>126800</v>
      </c>
    </row>
    <row r="174" spans="1:5" x14ac:dyDescent="0.25">
      <c r="A174" t="s">
        <v>168</v>
      </c>
      <c r="B174">
        <f>VLOOKUP($A174,Sheet4!$F$8:$I$240,2,FALSE)</f>
        <v>337700</v>
      </c>
      <c r="C174">
        <f>VLOOKUP($A174,Sheet4!$F$8:$I$240,3,FALSE)</f>
        <v>341400</v>
      </c>
      <c r="D174">
        <f>VLOOKUP($A174,Sheet4!$F$8:$I$240,3,FALSE)</f>
        <v>341400</v>
      </c>
      <c r="E174">
        <v>348500</v>
      </c>
    </row>
    <row r="175" spans="1:5" x14ac:dyDescent="0.25">
      <c r="A175" t="s">
        <v>169</v>
      </c>
      <c r="B175">
        <f>VLOOKUP($A175,Sheet4!$F$8:$I$240,2,FALSE)</f>
        <v>234700</v>
      </c>
      <c r="C175">
        <f>VLOOKUP($A175,Sheet4!$F$8:$I$240,3,FALSE)</f>
        <v>234500</v>
      </c>
      <c r="D175">
        <f>VLOOKUP($A175,Sheet4!$F$8:$I$240,3,FALSE)</f>
        <v>234500</v>
      </c>
      <c r="E175">
        <v>235600</v>
      </c>
    </row>
    <row r="176" spans="1:5" x14ac:dyDescent="0.25">
      <c r="A176" t="s">
        <v>170</v>
      </c>
      <c r="B176">
        <f>VLOOKUP($A176,Sheet4!$F$8:$I$240,2,FALSE)</f>
        <v>58200</v>
      </c>
      <c r="C176">
        <f>VLOOKUP($A176,Sheet4!$F$8:$I$240,3,FALSE)</f>
        <v>58500</v>
      </c>
      <c r="D176">
        <f>VLOOKUP($A176,Sheet4!$F$8:$I$240,3,FALSE)</f>
        <v>58500</v>
      </c>
      <c r="E176">
        <v>58900</v>
      </c>
    </row>
    <row r="177" spans="1:5" x14ac:dyDescent="0.25">
      <c r="A177" t="s">
        <v>171</v>
      </c>
      <c r="B177">
        <f>VLOOKUP($A177,Sheet4!$F$8:$I$240,2,FALSE)</f>
        <v>177200</v>
      </c>
      <c r="C177">
        <f>VLOOKUP($A177,Sheet4!$F$8:$I$240,3,FALSE)</f>
        <v>178100</v>
      </c>
      <c r="D177">
        <f>VLOOKUP($A177,Sheet4!$F$8:$I$240,3,FALSE)</f>
        <v>178100</v>
      </c>
      <c r="E177">
        <v>179000</v>
      </c>
    </row>
    <row r="178" spans="1:5" x14ac:dyDescent="0.25">
      <c r="A178" t="s">
        <v>172</v>
      </c>
      <c r="B178">
        <f>VLOOKUP($A178,Sheet4!$F$8:$I$240,2,FALSE)</f>
        <v>69900</v>
      </c>
      <c r="C178">
        <f>VLOOKUP($A178,Sheet4!$F$8:$I$240,3,FALSE)</f>
        <v>69800</v>
      </c>
      <c r="D178">
        <f>VLOOKUP($A178,Sheet4!$F$8:$I$240,3,FALSE)</f>
        <v>69800</v>
      </c>
      <c r="E178">
        <v>69800</v>
      </c>
    </row>
    <row r="179" spans="1:5" x14ac:dyDescent="0.25">
      <c r="A179" t="s">
        <v>173</v>
      </c>
      <c r="B179">
        <f>VLOOKUP($A179,Sheet4!$F$8:$I$240,2,FALSE)</f>
        <v>91200</v>
      </c>
      <c r="C179">
        <f>VLOOKUP($A179,Sheet4!$F$8:$I$240,3,FALSE)</f>
        <v>91100</v>
      </c>
      <c r="D179">
        <f>VLOOKUP($A179,Sheet4!$F$8:$I$240,3,FALSE)</f>
        <v>91100</v>
      </c>
      <c r="E179">
        <v>91400</v>
      </c>
    </row>
    <row r="180" spans="1:5" x14ac:dyDescent="0.25">
      <c r="A180" t="s">
        <v>174</v>
      </c>
      <c r="B180">
        <f>VLOOKUP($A180,Sheet4!$F$8:$I$240,2,FALSE)</f>
        <v>90600</v>
      </c>
      <c r="C180">
        <f>VLOOKUP($A180,Sheet4!$F$8:$I$240,3,FALSE)</f>
        <v>91000</v>
      </c>
      <c r="D180">
        <f>VLOOKUP($A180,Sheet4!$F$8:$I$240,3,FALSE)</f>
        <v>91000</v>
      </c>
      <c r="E180">
        <v>91700</v>
      </c>
    </row>
    <row r="181" spans="1:5" x14ac:dyDescent="0.25">
      <c r="A181" t="s">
        <v>175</v>
      </c>
      <c r="B181">
        <f>VLOOKUP($A181,Sheet4!$F$8:$I$240,2,FALSE)</f>
        <v>143800</v>
      </c>
      <c r="C181">
        <f>VLOOKUP($A181,Sheet4!$F$8:$I$240,3,FALSE)</f>
        <v>144800</v>
      </c>
      <c r="D181">
        <f>VLOOKUP($A181,Sheet4!$F$8:$I$240,3,FALSE)</f>
        <v>144800</v>
      </c>
      <c r="E181">
        <v>146100</v>
      </c>
    </row>
    <row r="182" spans="1:5" x14ac:dyDescent="0.25">
      <c r="A182" t="s">
        <v>176</v>
      </c>
      <c r="B182">
        <f>VLOOKUP($A182,Sheet4!$F$8:$I$240,2,FALSE)</f>
        <v>217000</v>
      </c>
      <c r="C182">
        <f>VLOOKUP($A182,Sheet4!$F$8:$I$240,3,FALSE)</f>
        <v>219700</v>
      </c>
      <c r="D182">
        <f>VLOOKUP($A182,Sheet4!$F$8:$I$240,3,FALSE)</f>
        <v>219700</v>
      </c>
      <c r="E182">
        <v>225000</v>
      </c>
    </row>
    <row r="183" spans="1:5" x14ac:dyDescent="0.25">
      <c r="A183" t="s">
        <v>177</v>
      </c>
      <c r="B183">
        <f>VLOOKUP($A183,Sheet4!$F$8:$I$240,2,FALSE)</f>
        <v>249000</v>
      </c>
      <c r="C183">
        <f>VLOOKUP($A183,Sheet4!$F$8:$I$240,3,FALSE)</f>
        <v>251400</v>
      </c>
      <c r="D183">
        <f>VLOOKUP($A183,Sheet4!$F$8:$I$240,3,FALSE)</f>
        <v>251400</v>
      </c>
      <c r="E183">
        <v>255500</v>
      </c>
    </row>
    <row r="184" spans="1:5" x14ac:dyDescent="0.25">
      <c r="A184" t="s">
        <v>178</v>
      </c>
      <c r="B184">
        <f>VLOOKUP($A184,Sheet4!$F$8:$I$240,2,FALSE)</f>
        <v>114800</v>
      </c>
      <c r="C184">
        <f>VLOOKUP($A184,Sheet4!$F$8:$I$240,3,FALSE)</f>
        <v>115400</v>
      </c>
      <c r="D184">
        <f>VLOOKUP($A184,Sheet4!$F$8:$I$240,3,FALSE)</f>
        <v>115400</v>
      </c>
      <c r="E184">
        <v>116200</v>
      </c>
    </row>
    <row r="185" spans="1:5" x14ac:dyDescent="0.25">
      <c r="A185" t="s">
        <v>179</v>
      </c>
      <c r="B185">
        <f>VLOOKUP($A185,Sheet4!$F$8:$I$240,2,FALSE)</f>
        <v>89500</v>
      </c>
      <c r="C185">
        <f>VLOOKUP($A185,Sheet4!$F$8:$I$240,3,FALSE)</f>
        <v>88600</v>
      </c>
      <c r="D185">
        <f>VLOOKUP($A185,Sheet4!$F$8:$I$240,3,FALSE)</f>
        <v>88600</v>
      </c>
      <c r="E185">
        <v>86900</v>
      </c>
    </row>
    <row r="186" spans="1:5" x14ac:dyDescent="0.25">
      <c r="A186" t="s">
        <v>180</v>
      </c>
      <c r="B186">
        <f>VLOOKUP($A186,Sheet4!$F$8:$I$240,2,FALSE)</f>
        <v>51300</v>
      </c>
      <c r="C186">
        <f>VLOOKUP($A186,Sheet4!$F$8:$I$240,3,FALSE)</f>
        <v>51300</v>
      </c>
      <c r="D186">
        <f>VLOOKUP($A186,Sheet4!$F$8:$I$240,3,FALSE)</f>
        <v>51300</v>
      </c>
      <c r="E186">
        <v>51300</v>
      </c>
    </row>
    <row r="187" spans="1:5" x14ac:dyDescent="0.25">
      <c r="A187" t="s">
        <v>181</v>
      </c>
      <c r="B187">
        <f>VLOOKUP($A187,Sheet4!$F$8:$I$240,2,FALSE)</f>
        <v>151200</v>
      </c>
      <c r="C187">
        <f>VLOOKUP($A187,Sheet4!$F$8:$I$240,3,FALSE)</f>
        <v>151100</v>
      </c>
      <c r="D187">
        <f>VLOOKUP($A187,Sheet4!$F$8:$I$240,3,FALSE)</f>
        <v>151100</v>
      </c>
      <c r="E187">
        <v>150800</v>
      </c>
    </row>
    <row r="188" spans="1:5" x14ac:dyDescent="0.25">
      <c r="A188" t="s">
        <v>182</v>
      </c>
      <c r="B188">
        <f>VLOOKUP($A188,Sheet4!$F$8:$I$240,2,FALSE)</f>
        <v>145200</v>
      </c>
      <c r="C188">
        <f>VLOOKUP($A188,Sheet4!$F$8:$I$240,3,FALSE)</f>
        <v>146100</v>
      </c>
      <c r="D188">
        <f>VLOOKUP($A188,Sheet4!$F$8:$I$240,3,FALSE)</f>
        <v>146100</v>
      </c>
      <c r="E188">
        <v>147800</v>
      </c>
    </row>
    <row r="189" spans="1:5" x14ac:dyDescent="0.25">
      <c r="A189" t="s">
        <v>183</v>
      </c>
      <c r="B189">
        <f>VLOOKUP($A189,Sheet4!$F$8:$I$240,2,FALSE)</f>
        <v>122100</v>
      </c>
      <c r="C189">
        <f>VLOOKUP($A189,Sheet4!$F$8:$I$240,3,FALSE)</f>
        <v>122400</v>
      </c>
      <c r="D189">
        <f>VLOOKUP($A189,Sheet4!$F$8:$I$240,3,FALSE)</f>
        <v>122400</v>
      </c>
      <c r="E189">
        <v>122700</v>
      </c>
    </row>
    <row r="190" spans="1:5" x14ac:dyDescent="0.25">
      <c r="A190" t="s">
        <v>184</v>
      </c>
      <c r="B190">
        <f>VLOOKUP($A190,Sheet4!$F$8:$I$240,2,FALSE)</f>
        <v>105000</v>
      </c>
      <c r="C190">
        <f>VLOOKUP($A190,Sheet4!$F$8:$I$240,3,FALSE)</f>
        <v>104900</v>
      </c>
      <c r="D190">
        <f>VLOOKUP($A190,Sheet4!$F$8:$I$240,3,FALSE)</f>
        <v>104900</v>
      </c>
      <c r="E190">
        <v>105900</v>
      </c>
    </row>
    <row r="191" spans="1:5" x14ac:dyDescent="0.25">
      <c r="A191" t="s">
        <v>185</v>
      </c>
      <c r="B191">
        <f>VLOOKUP($A191,Sheet4!$F$8:$I$240,2,FALSE)</f>
        <v>98300</v>
      </c>
      <c r="C191">
        <f>VLOOKUP($A191,Sheet4!$F$8:$I$240,3,FALSE)</f>
        <v>99100</v>
      </c>
      <c r="D191">
        <f>VLOOKUP($A191,Sheet4!$F$8:$I$240,3,FALSE)</f>
        <v>99100</v>
      </c>
      <c r="E191">
        <v>100900</v>
      </c>
    </row>
    <row r="192" spans="1:5" x14ac:dyDescent="0.25">
      <c r="A192" t="s">
        <v>186</v>
      </c>
      <c r="B192">
        <f>VLOOKUP($A192,Sheet4!$F$8:$I$240,2,FALSE)</f>
        <v>90000</v>
      </c>
      <c r="C192">
        <f>VLOOKUP($A192,Sheet4!$F$8:$I$240,3,FALSE)</f>
        <v>90400</v>
      </c>
      <c r="D192">
        <f>VLOOKUP($A192,Sheet4!$F$8:$I$240,3,FALSE)</f>
        <v>90400</v>
      </c>
      <c r="E192">
        <v>91000</v>
      </c>
    </row>
    <row r="193" spans="1:5" x14ac:dyDescent="0.25">
      <c r="A193" t="s">
        <v>187</v>
      </c>
      <c r="B193">
        <f>VLOOKUP($A193,Sheet4!$F$8:$I$240,2,FALSE)</f>
        <v>463200</v>
      </c>
      <c r="C193">
        <f>VLOOKUP($A193,Sheet4!$F$8:$I$240,3,FALSE)</f>
        <v>469900</v>
      </c>
      <c r="D193">
        <f>VLOOKUP($A193,Sheet4!$F$8:$I$240,3,FALSE)</f>
        <v>469900</v>
      </c>
      <c r="E193">
        <v>482600</v>
      </c>
    </row>
    <row r="194" spans="1:5" x14ac:dyDescent="0.25">
      <c r="A194" t="s">
        <v>188</v>
      </c>
      <c r="B194">
        <f>VLOOKUP($A194,Sheet4!$F$8:$I$240,2,FALSE)</f>
        <v>27400</v>
      </c>
      <c r="C194">
        <f>VLOOKUP($A194,Sheet4!$F$8:$I$240,3,FALSE)</f>
        <v>27600</v>
      </c>
      <c r="D194">
        <f>VLOOKUP($A194,Sheet4!$F$8:$I$240,3,FALSE)</f>
        <v>27600</v>
      </c>
      <c r="E194">
        <v>27600</v>
      </c>
    </row>
    <row r="195" spans="1:5" x14ac:dyDescent="0.25">
      <c r="A195" t="s">
        <v>189</v>
      </c>
      <c r="B195">
        <f>VLOOKUP($A195,Sheet4!$F$8:$I$240,2,FALSE)</f>
        <v>154200</v>
      </c>
      <c r="C195">
        <f>VLOOKUP($A195,Sheet4!$F$8:$I$240,3,FALSE)</f>
        <v>155100</v>
      </c>
      <c r="D195">
        <f>VLOOKUP($A195,Sheet4!$F$8:$I$240,3,FALSE)</f>
        <v>155100</v>
      </c>
      <c r="E195">
        <v>156800</v>
      </c>
    </row>
    <row r="196" spans="1:5" x14ac:dyDescent="0.25">
      <c r="A196" t="s">
        <v>190</v>
      </c>
      <c r="B196">
        <f>VLOOKUP($A196,Sheet4!$F$8:$I$240,2,FALSE)</f>
        <v>361400</v>
      </c>
      <c r="C196">
        <f>VLOOKUP($A196,Sheet4!$F$8:$I$240,3,FALSE)</f>
        <v>362600</v>
      </c>
      <c r="D196">
        <f>VLOOKUP($A196,Sheet4!$F$8:$I$240,3,FALSE)</f>
        <v>362600</v>
      </c>
      <c r="E196">
        <v>366200</v>
      </c>
    </row>
    <row r="197" spans="1:5" x14ac:dyDescent="0.25">
      <c r="A197" t="s">
        <v>191</v>
      </c>
      <c r="B197">
        <f>VLOOKUP($A197,Sheet4!$F$8:$I$240,2,FALSE)</f>
        <v>581600</v>
      </c>
      <c r="C197">
        <f>VLOOKUP($A197,Sheet4!$F$8:$I$240,3,FALSE)</f>
        <v>586500</v>
      </c>
      <c r="D197">
        <f>VLOOKUP($A197,Sheet4!$F$8:$I$240,3,FALSE)</f>
        <v>586500</v>
      </c>
      <c r="E197">
        <v>595100</v>
      </c>
    </row>
    <row r="198" spans="1:5" x14ac:dyDescent="0.25">
      <c r="A198" t="s">
        <v>192</v>
      </c>
      <c r="B198">
        <f>VLOOKUP($A198,Sheet4!$F$8:$I$240,2,FALSE)</f>
        <v>228800</v>
      </c>
      <c r="C198">
        <f>VLOOKUP($A198,Sheet4!$F$8:$I$240,3,FALSE)</f>
        <v>230700</v>
      </c>
      <c r="D198">
        <f>VLOOKUP($A198,Sheet4!$F$8:$I$240,3,FALSE)</f>
        <v>230700</v>
      </c>
      <c r="E198">
        <v>232900</v>
      </c>
    </row>
    <row r="199" spans="1:5" x14ac:dyDescent="0.25">
      <c r="A199" t="s">
        <v>193</v>
      </c>
      <c r="B199">
        <f>VLOOKUP($A199,Sheet4!$F$8:$I$240,2,FALSE)</f>
        <v>81700</v>
      </c>
      <c r="C199">
        <f>VLOOKUP($A199,Sheet4!$F$8:$I$240,3,FALSE)</f>
        <v>81500</v>
      </c>
      <c r="D199">
        <f>VLOOKUP($A199,Sheet4!$F$8:$I$240,3,FALSE)</f>
        <v>81500</v>
      </c>
      <c r="E199">
        <v>80700</v>
      </c>
    </row>
    <row r="200" spans="1:5" x14ac:dyDescent="0.25">
      <c r="A200" t="s">
        <v>194</v>
      </c>
      <c r="B200">
        <f>VLOOKUP($A200,Sheet4!$F$8:$I$240,2,FALSE)</f>
        <v>81900</v>
      </c>
      <c r="C200">
        <f>VLOOKUP($A200,Sheet4!$F$8:$I$240,3,FALSE)</f>
        <v>82400</v>
      </c>
      <c r="D200">
        <f>VLOOKUP($A200,Sheet4!$F$8:$I$240,3,FALSE)</f>
        <v>82400</v>
      </c>
      <c r="E200">
        <v>84200</v>
      </c>
    </row>
    <row r="201" spans="1:5" x14ac:dyDescent="0.25">
      <c r="A201" t="s">
        <v>195</v>
      </c>
      <c r="B201">
        <f>VLOOKUP($A201,Sheet4!$F$8:$I$240,2,FALSE)</f>
        <v>93200</v>
      </c>
      <c r="C201">
        <f>VLOOKUP($A201,Sheet4!$F$8:$I$240,3,FALSE)</f>
        <v>93700</v>
      </c>
      <c r="D201">
        <f>VLOOKUP($A201,Sheet4!$F$8:$I$240,3,FALSE)</f>
        <v>93700</v>
      </c>
      <c r="E201">
        <v>92900</v>
      </c>
    </row>
    <row r="202" spans="1:5" x14ac:dyDescent="0.25">
      <c r="A202" t="s">
        <v>196</v>
      </c>
      <c r="B202">
        <f>VLOOKUP($A202,Sheet4!$F$8:$I$240,2,FALSE)</f>
        <v>137800</v>
      </c>
      <c r="C202">
        <f>VLOOKUP($A202,Sheet4!$F$8:$I$240,3,FALSE)</f>
        <v>137800</v>
      </c>
      <c r="D202">
        <f>VLOOKUP($A202,Sheet4!$F$8:$I$240,3,FALSE)</f>
        <v>137800</v>
      </c>
      <c r="E202">
        <v>137600</v>
      </c>
    </row>
    <row r="203" spans="1:5" x14ac:dyDescent="0.25">
      <c r="A203" t="s">
        <v>197</v>
      </c>
      <c r="B203">
        <f>VLOOKUP($A203,Sheet4!$F$8:$I$240,2,FALSE)</f>
        <v>335200</v>
      </c>
      <c r="C203">
        <f>VLOOKUP($A203,Sheet4!$F$8:$I$240,3,FALSE)</f>
        <v>336300</v>
      </c>
      <c r="D203">
        <f>VLOOKUP($A203,Sheet4!$F$8:$I$240,3,FALSE)</f>
        <v>336300</v>
      </c>
      <c r="E203">
        <v>337900</v>
      </c>
    </row>
    <row r="204" spans="1:5" x14ac:dyDescent="0.25">
      <c r="A204" t="s">
        <v>198</v>
      </c>
      <c r="B204">
        <f>VLOOKUP($A204,Sheet4!$F$8:$I$240,2,FALSE)</f>
        <v>20900</v>
      </c>
      <c r="C204">
        <f>VLOOKUP($A204,Sheet4!$F$8:$I$240,3,FALSE)</f>
        <v>21200</v>
      </c>
      <c r="D204">
        <f>VLOOKUP($A204,Sheet4!$F$8:$I$240,3,FALSE)</f>
        <v>21200</v>
      </c>
      <c r="E204">
        <v>21500</v>
      </c>
    </row>
    <row r="205" spans="1:5" x14ac:dyDescent="0.25">
      <c r="A205" t="s">
        <v>199</v>
      </c>
      <c r="B205">
        <f>VLOOKUP($A205,Sheet4!$F$8:$I$240,2,FALSE)</f>
        <v>144400</v>
      </c>
      <c r="C205">
        <f>VLOOKUP($A205,Sheet4!$F$8:$I$240,3,FALSE)</f>
        <v>145600</v>
      </c>
      <c r="D205">
        <f>VLOOKUP($A205,Sheet4!$F$8:$I$240,3,FALSE)</f>
        <v>145600</v>
      </c>
      <c r="E205">
        <v>147700</v>
      </c>
    </row>
    <row r="206" spans="1:5" x14ac:dyDescent="0.25">
      <c r="A206" t="s">
        <v>200</v>
      </c>
      <c r="B206">
        <f>VLOOKUP($A206,Sheet4!$F$8:$I$240,2,FALSE)</f>
        <v>173000</v>
      </c>
      <c r="C206">
        <f>VLOOKUP($A206,Sheet4!$F$8:$I$240,3,FALSE)</f>
        <v>173700</v>
      </c>
      <c r="D206">
        <f>VLOOKUP($A206,Sheet4!$F$8:$I$240,3,FALSE)</f>
        <v>173700</v>
      </c>
      <c r="E206">
        <v>174300</v>
      </c>
    </row>
    <row r="207" spans="1:5" x14ac:dyDescent="0.25">
      <c r="A207" t="s">
        <v>201</v>
      </c>
      <c r="B207">
        <f>VLOOKUP($A207,Sheet4!$F$8:$I$240,2,FALSE)</f>
        <v>113600</v>
      </c>
      <c r="C207">
        <f>VLOOKUP($A207,Sheet4!$F$8:$I$240,3,FALSE)</f>
        <v>113700</v>
      </c>
      <c r="D207">
        <f>VLOOKUP($A207,Sheet4!$F$8:$I$240,3,FALSE)</f>
        <v>113700</v>
      </c>
      <c r="E207">
        <v>113700</v>
      </c>
    </row>
    <row r="208" spans="1:5" x14ac:dyDescent="0.25">
      <c r="A208" t="s">
        <v>202</v>
      </c>
      <c r="B208">
        <f>VLOOKUP($A208,Sheet4!$F$8:$I$240,2,FALSE)</f>
        <v>22800</v>
      </c>
      <c r="C208">
        <f>VLOOKUP($A208,Sheet4!$F$8:$I$240,3,FALSE)</f>
        <v>23100</v>
      </c>
      <c r="D208">
        <f>VLOOKUP($A208,Sheet4!$F$8:$I$240,3,FALSE)</f>
        <v>23100</v>
      </c>
      <c r="E208">
        <v>23200</v>
      </c>
    </row>
    <row r="209" spans="1:5" x14ac:dyDescent="0.25">
      <c r="A209" t="s">
        <v>203</v>
      </c>
      <c r="B209">
        <f>VLOOKUP($A209,Sheet4!$F$8:$I$240,2,FALSE)</f>
        <v>112500</v>
      </c>
      <c r="C209">
        <f>VLOOKUP($A209,Sheet4!$F$8:$I$240,3,FALSE)</f>
        <v>112600</v>
      </c>
      <c r="D209">
        <f>VLOOKUP($A209,Sheet4!$F$8:$I$240,3,FALSE)</f>
        <v>112600</v>
      </c>
      <c r="E209">
        <v>112900</v>
      </c>
    </row>
    <row r="210" spans="1:5" x14ac:dyDescent="0.25">
      <c r="A210" t="s">
        <v>204</v>
      </c>
      <c r="B210">
        <f>VLOOKUP($A210,Sheet4!$F$8:$I$240,2,FALSE)</f>
        <v>312200</v>
      </c>
      <c r="C210">
        <f>VLOOKUP($A210,Sheet4!$F$8:$I$240,3,FALSE)</f>
        <v>313200</v>
      </c>
      <c r="D210">
        <f>VLOOKUP($A210,Sheet4!$F$8:$I$240,3,FALSE)</f>
        <v>313200</v>
      </c>
      <c r="E210">
        <v>314400</v>
      </c>
    </row>
    <row r="211" spans="1:5" x14ac:dyDescent="0.25">
      <c r="A211" t="s">
        <v>205</v>
      </c>
      <c r="B211">
        <f>VLOOKUP($A211,Sheet4!$F$8:$I$240,2,FALSE)</f>
        <v>88700</v>
      </c>
      <c r="C211">
        <f>VLOOKUP($A211,Sheet4!$F$8:$I$240,3,FALSE)</f>
        <v>89600</v>
      </c>
      <c r="D211">
        <f>VLOOKUP($A211,Sheet4!$F$8:$I$240,3,FALSE)</f>
        <v>89600</v>
      </c>
      <c r="E211">
        <v>91000</v>
      </c>
    </row>
    <row r="212" spans="1:5" x14ac:dyDescent="0.25">
      <c r="A212" t="s">
        <v>206</v>
      </c>
      <c r="B212">
        <f>VLOOKUP($A212,Sheet4!$F$8:$I$240,2,FALSE)</f>
        <v>91100</v>
      </c>
      <c r="C212">
        <f>VLOOKUP($A212,Sheet4!$F$8:$I$240,3,FALSE)</f>
        <v>90800</v>
      </c>
      <c r="D212">
        <f>VLOOKUP($A212,Sheet4!$F$8:$I$240,3,FALSE)</f>
        <v>90800</v>
      </c>
      <c r="E212">
        <v>90300</v>
      </c>
    </row>
    <row r="213" spans="1:5" x14ac:dyDescent="0.25">
      <c r="A213" t="s">
        <v>207</v>
      </c>
      <c r="B213">
        <f>VLOOKUP($A213,Sheet4!$F$8:$I$240,2,FALSE)</f>
        <v>173000</v>
      </c>
      <c r="C213">
        <f>VLOOKUP($A213,Sheet4!$F$8:$I$240,3,FALSE)</f>
        <v>174100</v>
      </c>
      <c r="D213">
        <f>VLOOKUP($A213,Sheet4!$F$8:$I$240,3,FALSE)</f>
        <v>174100</v>
      </c>
      <c r="E213">
        <v>176000</v>
      </c>
    </row>
    <row r="214" spans="1:5" x14ac:dyDescent="0.25">
      <c r="A214" t="s">
        <v>208</v>
      </c>
      <c r="B214">
        <f>VLOOKUP($A214,Sheet4!$F$8:$I$240,2,FALSE)</f>
        <v>53200</v>
      </c>
      <c r="C214">
        <f>VLOOKUP($A214,Sheet4!$F$8:$I$240,3,FALSE)</f>
        <v>53400</v>
      </c>
      <c r="D214">
        <f>VLOOKUP($A214,Sheet4!$F$8:$I$240,3,FALSE)</f>
        <v>53400</v>
      </c>
      <c r="E214">
        <v>53800</v>
      </c>
    </row>
    <row r="215" spans="1:5" x14ac:dyDescent="0.25">
      <c r="A215" t="s">
        <v>209</v>
      </c>
      <c r="B215">
        <f>VLOOKUP($A215,Sheet4!$F$8:$I$240,2,FALSE)</f>
        <v>77700</v>
      </c>
      <c r="C215">
        <f>VLOOKUP($A215,Sheet4!$F$8:$I$240,3,FALSE)</f>
        <v>77900</v>
      </c>
      <c r="D215">
        <f>VLOOKUP($A215,Sheet4!$F$8:$I$240,3,FALSE)</f>
        <v>77900</v>
      </c>
      <c r="E215">
        <v>78600</v>
      </c>
    </row>
    <row r="216" spans="1:5" x14ac:dyDescent="0.25">
      <c r="A216" t="s">
        <v>210</v>
      </c>
      <c r="B216">
        <f>VLOOKUP($A216,Sheet4!$F$8:$I$240,2,FALSE)</f>
        <v>58600</v>
      </c>
      <c r="C216">
        <f>VLOOKUP($A216,Sheet4!$F$8:$I$240,3,FALSE)</f>
        <v>59100</v>
      </c>
      <c r="D216">
        <f>VLOOKUP($A216,Sheet4!$F$8:$I$240,3,FALSE)</f>
        <v>59100</v>
      </c>
      <c r="E216">
        <v>60100</v>
      </c>
    </row>
    <row r="217" spans="1:5" x14ac:dyDescent="0.25">
      <c r="A217" t="s">
        <v>211</v>
      </c>
      <c r="B217">
        <f>VLOOKUP($A217,Sheet4!$F$8:$I$240,2,FALSE)</f>
        <v>63400</v>
      </c>
      <c r="C217">
        <f>VLOOKUP($A217,Sheet4!$F$8:$I$240,3,FALSE)</f>
        <v>63700</v>
      </c>
      <c r="D217">
        <f>VLOOKUP($A217,Sheet4!$F$8:$I$240,3,FALSE)</f>
        <v>63700</v>
      </c>
      <c r="E217">
        <v>64600</v>
      </c>
    </row>
    <row r="218" spans="1:5" x14ac:dyDescent="0.25">
      <c r="A218" t="s">
        <v>212</v>
      </c>
      <c r="B218">
        <f>VLOOKUP($A218,Sheet4!$F$8:$I$240,2,FALSE)</f>
        <v>30800</v>
      </c>
      <c r="C218">
        <f>VLOOKUP($A218,Sheet4!$F$8:$I$240,3,FALSE)</f>
        <v>31000</v>
      </c>
      <c r="D218">
        <f>VLOOKUP($A218,Sheet4!$F$8:$I$240,3,FALSE)</f>
        <v>31000</v>
      </c>
      <c r="E218">
        <v>31600</v>
      </c>
    </row>
    <row r="219" spans="1:5" x14ac:dyDescent="0.25">
      <c r="A219" t="s">
        <v>213</v>
      </c>
      <c r="B219">
        <f>VLOOKUP($A219,Sheet4!$F$8:$I$240,2,FALSE)</f>
        <v>47500</v>
      </c>
      <c r="C219">
        <f>VLOOKUP($A219,Sheet4!$F$8:$I$240,3,FALSE)</f>
        <v>47800</v>
      </c>
      <c r="D219">
        <f>VLOOKUP($A219,Sheet4!$F$8:$I$240,3,FALSE)</f>
        <v>47800</v>
      </c>
      <c r="E219">
        <v>48700</v>
      </c>
    </row>
    <row r="220" spans="1:5" x14ac:dyDescent="0.25">
      <c r="A220" t="s">
        <v>214</v>
      </c>
      <c r="B220">
        <f>VLOOKUP($A220,Sheet4!$F$8:$I$240,2,FALSE)</f>
        <v>279000</v>
      </c>
      <c r="C220">
        <f>VLOOKUP($A220,Sheet4!$F$8:$I$240,3,FALSE)</f>
        <v>280500</v>
      </c>
      <c r="D220">
        <f>VLOOKUP($A220,Sheet4!$F$8:$I$240,3,FALSE)</f>
        <v>280500</v>
      </c>
      <c r="E220">
        <v>280500</v>
      </c>
    </row>
    <row r="221" spans="1:5" x14ac:dyDescent="0.25">
      <c r="A221" t="s">
        <v>215</v>
      </c>
      <c r="B221">
        <f>VLOOKUP($A221,Sheet4!$F$8:$I$240,2,FALSE)</f>
        <v>39300</v>
      </c>
      <c r="C221">
        <f>VLOOKUP($A221,Sheet4!$F$8:$I$240,3,FALSE)</f>
        <v>39300</v>
      </c>
      <c r="D221">
        <f>VLOOKUP($A221,Sheet4!$F$8:$I$240,3,FALSE)</f>
        <v>39300</v>
      </c>
      <c r="E221">
        <v>39100</v>
      </c>
    </row>
    <row r="222" spans="1:5" x14ac:dyDescent="0.25">
      <c r="A222" t="s">
        <v>216</v>
      </c>
      <c r="B222">
        <f>VLOOKUP($A222,Sheet4!$F$8:$I$240,2,FALSE)</f>
        <v>66800</v>
      </c>
      <c r="C222">
        <f>VLOOKUP($A222,Sheet4!$F$8:$I$240,3,FALSE)</f>
        <v>67100</v>
      </c>
      <c r="D222">
        <f>VLOOKUP($A222,Sheet4!$F$8:$I$240,3,FALSE)</f>
        <v>67100</v>
      </c>
      <c r="E222">
        <v>67700</v>
      </c>
    </row>
    <row r="223" spans="1:5" x14ac:dyDescent="0.25">
      <c r="A223" t="s">
        <v>217</v>
      </c>
      <c r="B223">
        <f>VLOOKUP($A223,Sheet4!$F$8:$I$240,2,FALSE)</f>
        <v>58600</v>
      </c>
      <c r="C223">
        <f>VLOOKUP($A223,Sheet4!$F$8:$I$240,3,FALSE)</f>
        <v>58900</v>
      </c>
      <c r="D223">
        <f>VLOOKUP($A223,Sheet4!$F$8:$I$240,3,FALSE)</f>
        <v>58900</v>
      </c>
      <c r="E223">
        <v>59000</v>
      </c>
    </row>
    <row r="224" spans="1:5" x14ac:dyDescent="0.25">
      <c r="A224" t="s">
        <v>218</v>
      </c>
      <c r="B224">
        <f>VLOOKUP($A224,Sheet4!$F$8:$I$240,2,FALSE)</f>
        <v>36200</v>
      </c>
      <c r="C224">
        <f>VLOOKUP($A224,Sheet4!$F$8:$I$240,3,FALSE)</f>
        <v>36600</v>
      </c>
      <c r="D224">
        <f>VLOOKUP($A224,Sheet4!$F$8:$I$240,3,FALSE)</f>
        <v>36600</v>
      </c>
      <c r="E224">
        <v>37400</v>
      </c>
    </row>
    <row r="225" spans="1:5" x14ac:dyDescent="0.25">
      <c r="A225" t="s">
        <v>219</v>
      </c>
      <c r="B225">
        <f>VLOOKUP($A225,Sheet4!$F$8:$I$240,2,FALSE)</f>
        <v>91100</v>
      </c>
      <c r="C225">
        <f>VLOOKUP($A225,Sheet4!$F$8:$I$240,3,FALSE)</f>
        <v>92200</v>
      </c>
      <c r="D225">
        <f>VLOOKUP($A225,Sheet4!$F$8:$I$240,3,FALSE)</f>
        <v>92200</v>
      </c>
      <c r="E225">
        <v>94600</v>
      </c>
    </row>
    <row r="226" spans="1:5" x14ac:dyDescent="0.25">
      <c r="A226" t="s">
        <v>220</v>
      </c>
      <c r="B226">
        <f>VLOOKUP($A226,Sheet4!$F$8:$I$240,2,FALSE)</f>
        <v>108400</v>
      </c>
      <c r="C226">
        <f>VLOOKUP($A226,Sheet4!$F$8:$I$240,3,FALSE)</f>
        <v>108300</v>
      </c>
      <c r="D226">
        <f>VLOOKUP($A226,Sheet4!$F$8:$I$240,3,FALSE)</f>
        <v>108300</v>
      </c>
      <c r="E226">
        <v>108600</v>
      </c>
    </row>
    <row r="227" spans="1:5" x14ac:dyDescent="0.25">
      <c r="A227" t="s">
        <v>221</v>
      </c>
      <c r="B227">
        <f>VLOOKUP($A227,Sheet4!$F$8:$I$240,2,FALSE)</f>
        <v>69300</v>
      </c>
      <c r="C227">
        <f>VLOOKUP($A227,Sheet4!$F$8:$I$240,3,FALSE)</f>
        <v>69700</v>
      </c>
      <c r="D227">
        <f>VLOOKUP($A227,Sheet4!$F$8:$I$240,3,FALSE)</f>
        <v>69700</v>
      </c>
      <c r="E227">
        <v>70400</v>
      </c>
    </row>
    <row r="228" spans="1:5" x14ac:dyDescent="0.25">
      <c r="A228" t="s">
        <v>222</v>
      </c>
      <c r="B228">
        <f>VLOOKUP($A228,Sheet4!$F$8:$I$240,2,FALSE)</f>
        <v>56300</v>
      </c>
      <c r="C228">
        <f>VLOOKUP($A228,Sheet4!$F$8:$I$240,3,FALSE)</f>
        <v>57300</v>
      </c>
      <c r="D228">
        <f>VLOOKUP($A228,Sheet4!$F$8:$I$240,3,FALSE)</f>
        <v>57300</v>
      </c>
      <c r="E228">
        <v>58800</v>
      </c>
    </row>
    <row r="229" spans="1:5" x14ac:dyDescent="0.25">
      <c r="A229" t="s">
        <v>223</v>
      </c>
      <c r="B229">
        <f>VLOOKUP($A229,Sheet4!$F$8:$I$240,2,FALSE)</f>
        <v>61300</v>
      </c>
      <c r="C229">
        <f>VLOOKUP($A229,Sheet4!$F$8:$I$240,3,FALSE)</f>
        <v>61800</v>
      </c>
      <c r="D229">
        <f>VLOOKUP($A229,Sheet4!$F$8:$I$240,3,FALSE)</f>
        <v>61800</v>
      </c>
      <c r="E229">
        <v>62400</v>
      </c>
    </row>
    <row r="230" spans="1:5" x14ac:dyDescent="0.25">
      <c r="A230" t="s">
        <v>224</v>
      </c>
      <c r="B230">
        <f>VLOOKUP($A230,Sheet4!$F$8:$I$240,2,FALSE)</f>
        <v>32100</v>
      </c>
      <c r="C230">
        <f>VLOOKUP($A230,Sheet4!$F$8:$I$240,3,FALSE)</f>
        <v>32200</v>
      </c>
      <c r="D230">
        <f>VLOOKUP($A230,Sheet4!$F$8:$I$240,3,FALSE)</f>
        <v>32200</v>
      </c>
      <c r="E230">
        <v>32200</v>
      </c>
    </row>
    <row r="231" spans="1:5" x14ac:dyDescent="0.25">
      <c r="A231" t="s">
        <v>225</v>
      </c>
      <c r="B231">
        <f>VLOOKUP($A231,Sheet4!$F$8:$I$240,2,FALSE)</f>
        <v>33300</v>
      </c>
      <c r="C231">
        <f>VLOOKUP($A231,Sheet4!$F$8:$I$240,3,FALSE)</f>
        <v>33300</v>
      </c>
      <c r="D231">
        <f>VLOOKUP($A231,Sheet4!$F$8:$I$240,3,FALSE)</f>
        <v>33300</v>
      </c>
      <c r="E231">
        <v>33800</v>
      </c>
    </row>
    <row r="232" spans="1:5" x14ac:dyDescent="0.25">
      <c r="A232" t="s">
        <v>226</v>
      </c>
      <c r="B232">
        <f>VLOOKUP($A232,Sheet4!$F$8:$I$240,2,FALSE)</f>
        <v>118000</v>
      </c>
      <c r="C232">
        <f>VLOOKUP($A232,Sheet4!$F$8:$I$240,3,FALSE)</f>
        <v>119400</v>
      </c>
      <c r="D232">
        <f>VLOOKUP($A232,Sheet4!$F$8:$I$240,3,FALSE)</f>
        <v>119400</v>
      </c>
      <c r="E232">
        <v>121700</v>
      </c>
    </row>
    <row r="233" spans="1:5" x14ac:dyDescent="0.25">
      <c r="A233" t="s">
        <v>227</v>
      </c>
      <c r="B233">
        <f>VLOOKUP($A233,Sheet4!$F$8:$I$240,2,FALSE)</f>
        <v>44100</v>
      </c>
      <c r="C233">
        <f>VLOOKUP($A233,Sheet4!$F$8:$I$240,3,FALSE)</f>
        <v>44700</v>
      </c>
      <c r="D233">
        <f>VLOOKUP($A233,Sheet4!$F$8:$I$240,3,FALSE)</f>
        <v>44700</v>
      </c>
      <c r="E233">
        <v>45500</v>
      </c>
    </row>
    <row r="234" spans="1:5" x14ac:dyDescent="0.25">
      <c r="A234" t="s">
        <v>228</v>
      </c>
      <c r="B234">
        <f>VLOOKUP($A234,Sheet4!$F$8:$I$240,2,FALSE)</f>
        <v>17000</v>
      </c>
      <c r="C234">
        <f>VLOOKUP($A234,Sheet4!$F$8:$I$240,3,FALSE)</f>
        <v>17000</v>
      </c>
      <c r="D234">
        <f>VLOOKUP($A234,Sheet4!$F$8:$I$240,3,FALSE)</f>
        <v>17000</v>
      </c>
      <c r="E234">
        <v>17100</v>
      </c>
    </row>
    <row r="235" spans="1:5" x14ac:dyDescent="0.25">
      <c r="A235" t="s">
        <v>229</v>
      </c>
      <c r="B235">
        <f>VLOOKUP($A235,Sheet4!$F$8:$I$240,2,FALSE)</f>
        <v>98100</v>
      </c>
      <c r="C235">
        <f>VLOOKUP($A235,Sheet4!$F$8:$I$240,3,FALSE)</f>
        <v>99100</v>
      </c>
      <c r="D235">
        <f>VLOOKUP($A235,Sheet4!$F$8:$I$240,3,FALSE)</f>
        <v>99100</v>
      </c>
      <c r="E235">
        <v>100900</v>
      </c>
    </row>
    <row r="236" spans="1:5" x14ac:dyDescent="0.25">
      <c r="A236" t="s">
        <v>230</v>
      </c>
      <c r="B236">
        <f>VLOOKUP($A236,Sheet4!$F$8:$I$240,2,FALSE)</f>
        <v>84200</v>
      </c>
      <c r="C236">
        <f>VLOOKUP($A236,Sheet4!$F$8:$I$240,3,FALSE)</f>
        <v>84700</v>
      </c>
      <c r="D236">
        <f>VLOOKUP($A236,Sheet4!$F$8:$I$240,3,FALSE)</f>
        <v>84700</v>
      </c>
      <c r="E236">
        <v>85300</v>
      </c>
    </row>
    <row r="237" spans="1:5" x14ac:dyDescent="0.25">
      <c r="A237" t="s">
        <v>231</v>
      </c>
      <c r="B237">
        <f>VLOOKUP($A237,Sheet4!$F$8:$I$240,2,FALSE)</f>
        <v>78700</v>
      </c>
      <c r="C237">
        <f>VLOOKUP($A237,Sheet4!$F$8:$I$240,3,FALSE)</f>
        <v>79000</v>
      </c>
      <c r="D237">
        <f>VLOOKUP($A237,Sheet4!$F$8:$I$240,3,FALSE)</f>
        <v>79000</v>
      </c>
      <c r="E237">
        <v>79400</v>
      </c>
    </row>
    <row r="238" spans="1:5" x14ac:dyDescent="0.25">
      <c r="A238" t="s">
        <v>232</v>
      </c>
      <c r="B238">
        <f>VLOOKUP($A238,Sheet4!$F$8:$I$240,2,FALSE)</f>
        <v>50700</v>
      </c>
      <c r="C238">
        <f>VLOOKUP($A238,Sheet4!$F$8:$I$240,3,FALSE)</f>
        <v>51100</v>
      </c>
      <c r="D238">
        <f>VLOOKUP($A238,Sheet4!$F$8:$I$240,3,FALSE)</f>
        <v>51100</v>
      </c>
      <c r="E238">
        <v>51800</v>
      </c>
    </row>
    <row r="239" spans="1:5" x14ac:dyDescent="0.25">
      <c r="A239" t="s">
        <v>233</v>
      </c>
      <c r="B239">
        <f>VLOOKUP($A239,Sheet4!$F$8:$I$240,2,FALSE)</f>
        <v>39700</v>
      </c>
      <c r="C239">
        <f>VLOOKUP($A239,Sheet4!$F$8:$I$240,3,FALSE)</f>
        <v>39800</v>
      </c>
      <c r="D239">
        <f>VLOOKUP($A239,Sheet4!$F$8:$I$240,3,FALSE)</f>
        <v>39800</v>
      </c>
      <c r="E239">
        <v>40000</v>
      </c>
    </row>
    <row r="240" spans="1:5" x14ac:dyDescent="0.25">
      <c r="A240" t="s">
        <v>234</v>
      </c>
      <c r="B240">
        <f>VLOOKUP($A240,Sheet4!$F$8:$I$240,2,FALSE)</f>
        <v>62260500</v>
      </c>
      <c r="C240">
        <f>VLOOKUP($A240,Sheet4!$F$8:$I$240,3,FALSE)</f>
        <v>62759500</v>
      </c>
      <c r="D240">
        <f>VLOOKUP($A240,Sheet4!$F$8:$I$240,3,FALSE)</f>
        <v>62759500</v>
      </c>
      <c r="E240">
        <v>63705000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414"/>
  <sheetViews>
    <sheetView topLeftCell="B1" workbookViewId="0">
      <selection activeCell="L337" sqref="L337:Q342"/>
    </sheetView>
  </sheetViews>
  <sheetFormatPr defaultRowHeight="15" x14ac:dyDescent="0.25"/>
  <cols>
    <col min="1" max="1" width="58" bestFit="1" customWidth="1"/>
    <col min="2" max="8" width="0.7109375" customWidth="1"/>
    <col min="11" max="11" width="31.5703125" customWidth="1"/>
    <col min="12" max="12" width="18.85546875" customWidth="1"/>
    <col min="18" max="18" width="17.7109375" bestFit="1" customWidth="1"/>
    <col min="26" max="26" width="27.28515625" bestFit="1" customWidth="1"/>
  </cols>
  <sheetData>
    <row r="1" spans="1:30" x14ac:dyDescent="0.25">
      <c r="A1" t="s">
        <v>0</v>
      </c>
      <c r="K1" t="s">
        <v>437</v>
      </c>
      <c r="L1" t="s">
        <v>446</v>
      </c>
      <c r="N1" t="s">
        <v>462</v>
      </c>
      <c r="O1" t="s">
        <v>463</v>
      </c>
      <c r="P1" t="s">
        <v>464</v>
      </c>
      <c r="Q1" t="s">
        <v>465</v>
      </c>
      <c r="T1" t="s">
        <v>462</v>
      </c>
      <c r="U1" t="s">
        <v>463</v>
      </c>
      <c r="V1" t="s">
        <v>464</v>
      </c>
      <c r="W1" t="s">
        <v>465</v>
      </c>
    </row>
    <row r="2" spans="1:30" x14ac:dyDescent="0.25">
      <c r="A2" t="s">
        <v>1</v>
      </c>
      <c r="K2" t="s">
        <v>405</v>
      </c>
      <c r="L2" t="s">
        <v>456</v>
      </c>
      <c r="N2">
        <f>(VLOOKUP($K2,Sheet3!$A$3:$E$355,2,FALSE)*1000)/(VLOOKUP($K2,$A$8:$E$413,2,FALSE))</f>
        <v>1.0819672131147542</v>
      </c>
      <c r="O2">
        <f>(VLOOKUP($K2,Sheet3!$A$3:$E$355,3,FALSE)*1000)/(VLOOKUP($K2,$A$8:$E$413,3,FALSE))</f>
        <v>2.9738562091503269</v>
      </c>
      <c r="P2">
        <f>(VLOOKUP($K2,Sheet3!$A$3:$E$355,4,FALSE)*1000)/(VLOOKUP($K2,$A$8:$E$413,4,FALSE))</f>
        <v>1.8270799347471451</v>
      </c>
      <c r="Q2">
        <f>(VLOOKUP($K2,Sheet3!$A$3:$E$355,5,FALSE)*1000)/(VLOOKUP($K2,$A$8:$E$413,5,FALSE))</f>
        <v>1.7124394184168013</v>
      </c>
      <c r="R2" t="str">
        <f>IF(VLOOKUP($K2,Sheet5!$A$1:$C$384,3,FALSE)="SD",VLOOKUP($K2,Sheet5!$A$1:$B$384,2,FALSE),"oops")</f>
        <v>West Sussex</v>
      </c>
      <c r="S2" t="str">
        <f>K2</f>
        <v>Adur</v>
      </c>
      <c r="T2">
        <f>N2+IF($R2="oops",0,VLOOKUP($R2,'unitaries counties'!$K$2:$Q$36,4,FALSE))</f>
        <v>-8.6374495427959275E-2</v>
      </c>
      <c r="U2">
        <f>O2+IF($R2="oops",0,VLOOKUP($R2,'unitaries counties'!$K$2:$Q$36,4,FALSE))</f>
        <v>1.8055145006076134</v>
      </c>
      <c r="V2">
        <f>P2+IF($R2="oops",0,VLOOKUP($R2,'unitaries counties'!$K$2:$Q$36,4,FALSE))</f>
        <v>0.65873822620443168</v>
      </c>
      <c r="W2">
        <f>Q2+IF($R2="oops",0,VLOOKUP($R2,'unitaries counties'!$K$2:$Q$36,4,FALSE))</f>
        <v>0.54409770987408779</v>
      </c>
      <c r="Z2" t="str">
        <f t="array" ref="Z2">IF(ISERROR(INDEX($R$2:$S$900,SMALL(IF($R$2:$R$900=Sheet6!H$10,ROW($R$2:$R$900)-1),ROW(1:1)),2)),"",INDEX($R$2:$S$900,SMALL(IF($R$2:$R$900=Sheet6!H$10,ROW($R$2:$R$900)-1),ROW(1:1)),2))</f>
        <v>Allerdale</v>
      </c>
      <c r="AA2">
        <f>VLOOKUP($Z2,$K$2:$Q$327,4,FALSE)</f>
        <v>9.4502074688796682</v>
      </c>
      <c r="AB2">
        <f>VLOOKUP($Z2,$K$2:$Q$327,5,FALSE)</f>
        <v>12.305295950155763</v>
      </c>
      <c r="AC2">
        <f>VLOOKUP($Z2,$K$2:$Q$327,6,FALSE)</f>
        <v>10.549792531120332</v>
      </c>
      <c r="AD2">
        <f>VLOOKUP($Z2,$K$2:$Q$327,7,FALSE)</f>
        <v>9.7507788161993769</v>
      </c>
    </row>
    <row r="3" spans="1:30" x14ac:dyDescent="0.25">
      <c r="K3" t="s">
        <v>236</v>
      </c>
      <c r="L3" t="s">
        <v>459</v>
      </c>
      <c r="N3">
        <f>(VLOOKUP($K3,Sheet3!$A$3:$E$355,2,FALSE)*1000)/(VLOOKUP($K3,$A$8:$E$413,2,FALSE))</f>
        <v>9.4502074688796682</v>
      </c>
      <c r="O3">
        <f>(VLOOKUP($K3,Sheet3!$A$3:$E$355,3,FALSE)*1000)/(VLOOKUP($K3,$A$8:$E$413,3,FALSE))</f>
        <v>12.305295950155763</v>
      </c>
      <c r="P3">
        <f>(VLOOKUP($K3,Sheet3!$A$3:$E$355,4,FALSE)*1000)/(VLOOKUP($K3,$A$8:$E$413,4,FALSE))</f>
        <v>10.549792531120332</v>
      </c>
      <c r="Q3">
        <f>(VLOOKUP($K3,Sheet3!$A$3:$E$355,5,FALSE)*1000)/(VLOOKUP($K3,$A$8:$E$413,5,FALSE))</f>
        <v>9.7507788161993769</v>
      </c>
      <c r="R3" t="str">
        <f>IF(VLOOKUP($K3,Sheet5!$A$1:$C$384,3,FALSE)="SD",VLOOKUP($K3,Sheet5!$A$1:$B$384,2,FALSE),"oops")</f>
        <v>Cumbria</v>
      </c>
      <c r="S3" t="str">
        <f t="shared" ref="S3:S66" si="0">K3</f>
        <v>Allerdale</v>
      </c>
      <c r="T3">
        <f>N3+IF($R3="oops",0,VLOOKUP($R3,'unitaries counties'!$K$2:$Q$36,4,FALSE))</f>
        <v>9.4502074688796682</v>
      </c>
      <c r="U3">
        <f>O3+IF($R3="oops",0,VLOOKUP($R3,'unitaries counties'!$K$2:$Q$36,4,FALSE))</f>
        <v>12.305295950155763</v>
      </c>
      <c r="V3">
        <f>P3+IF($R3="oops",0,VLOOKUP($R3,'unitaries counties'!$K$2:$Q$36,4,FALSE))</f>
        <v>10.549792531120332</v>
      </c>
      <c r="W3">
        <f>Q3+IF($R3="oops",0,VLOOKUP($R3,'unitaries counties'!$K$2:$Q$36,4,FALSE))</f>
        <v>9.7507788161993769</v>
      </c>
      <c r="Z3" t="str">
        <f t="array" ref="Z3">IF(ISERROR(INDEX($R$2:$S$900,SMALL(IF($R$2:$R$900=Sheet6!H$10,ROW($R$2:$R$900)-1),ROW(2:2)),2)),"",INDEX($R$2:$S$900,SMALL(IF($R$2:$R$900=Sheet6!H$10,ROW($R$2:$R$900)-1),ROW(2:2)),2))</f>
        <v>Barrow-in-Furness</v>
      </c>
      <c r="AA3">
        <f t="shared" ref="AA3:AA14" si="1">VLOOKUP($Z3,$K$2:$Q$327,4,FALSE)</f>
        <v>8.7679083094555867</v>
      </c>
      <c r="AB3">
        <f t="shared" ref="AB3:AB14" si="2">VLOOKUP($Z3,$K$2:$Q$327,5,FALSE)</f>
        <v>6.5850144092219018</v>
      </c>
      <c r="AC3">
        <f t="shared" ref="AC3:AC14" si="3">VLOOKUP($Z3,$K$2:$Q$327,6,FALSE)</f>
        <v>7.8581765557163532</v>
      </c>
      <c r="AD3">
        <f t="shared" ref="AD3:AD14" si="4">VLOOKUP($Z3,$K$2:$Q$327,7,FALSE)</f>
        <v>7.7339181286549712</v>
      </c>
    </row>
    <row r="4" spans="1:30" x14ac:dyDescent="0.25">
      <c r="A4" t="s">
        <v>2</v>
      </c>
      <c r="B4">
        <v>2009</v>
      </c>
      <c r="C4">
        <v>2010</v>
      </c>
      <c r="D4">
        <v>2011</v>
      </c>
      <c r="E4">
        <v>2012</v>
      </c>
      <c r="K4" t="s">
        <v>261</v>
      </c>
      <c r="L4" t="s">
        <v>453</v>
      </c>
      <c r="N4">
        <f>(VLOOKUP($K4,Sheet3!$A$3:$E$355,2,FALSE)*1000)/(VLOOKUP($K4,$A$8:$E$413,2,FALSE))</f>
        <v>1.2839506172839505</v>
      </c>
      <c r="O4">
        <f>(VLOOKUP($K4,Sheet3!$A$3:$E$355,3,FALSE)*1000)/(VLOOKUP($K4,$A$8:$E$413,3,FALSE))</f>
        <v>1.2776412776412776</v>
      </c>
      <c r="P4">
        <f>(VLOOKUP($K4,Sheet3!$A$3:$E$355,4,FALSE)*1000)/(VLOOKUP($K4,$A$8:$E$413,4,FALSE))</f>
        <v>2.073469387755102</v>
      </c>
      <c r="Q4">
        <f>(VLOOKUP($K4,Sheet3!$A$3:$E$355,5,FALSE)*1000)/(VLOOKUP($K4,$A$8:$E$413,5,FALSE))</f>
        <v>2.0293398533007334</v>
      </c>
      <c r="R4" t="str">
        <f>IF(VLOOKUP($K4,Sheet5!$A$1:$C$384,3,FALSE)="SD",VLOOKUP($K4,Sheet5!$A$1:$B$384,2,FALSE),"oops")</f>
        <v>Derbyshire</v>
      </c>
      <c r="S4" t="str">
        <f t="shared" si="0"/>
        <v>Amber Valley</v>
      </c>
      <c r="T4">
        <f>N4+IF($R4="oops",0,VLOOKUP($R4,'unitaries counties'!$K$2:$Q$36,4,FALSE))</f>
        <v>1.2839506172839505</v>
      </c>
      <c r="U4">
        <f>O4+IF($R4="oops",0,VLOOKUP($R4,'unitaries counties'!$K$2:$Q$36,4,FALSE))</f>
        <v>1.2776412776412776</v>
      </c>
      <c r="V4">
        <f>P4+IF($R4="oops",0,VLOOKUP($R4,'unitaries counties'!$K$2:$Q$36,4,FALSE))</f>
        <v>2.073469387755102</v>
      </c>
      <c r="W4">
        <f>Q4+IF($R4="oops",0,VLOOKUP($R4,'unitaries counties'!$K$2:$Q$36,4,FALSE))</f>
        <v>2.0293398533007334</v>
      </c>
      <c r="Z4" t="str">
        <f t="array" ref="Z4">IF(ISERROR(INDEX($R$2:$S$900,SMALL(IF($R$2:$R$900=Sheet6!H$10,ROW($R$2:$R$900)-1),ROW(3:3)),2)),"",INDEX($R$2:$S$900,SMALL(IF($R$2:$R$900=Sheet6!H$10,ROW($R$2:$R$900)-1),ROW(3:3)),2))</f>
        <v>Carlisle</v>
      </c>
      <c r="AA4">
        <f t="shared" si="1"/>
        <v>8.3177570093457938</v>
      </c>
      <c r="AB4">
        <f t="shared" si="2"/>
        <v>7.8224299065420562</v>
      </c>
      <c r="AC4">
        <f t="shared" si="3"/>
        <v>6.3534883720930235</v>
      </c>
      <c r="AD4">
        <f t="shared" si="4"/>
        <v>5.2685185185185182</v>
      </c>
    </row>
    <row r="5" spans="1:30" x14ac:dyDescent="0.25">
      <c r="A5" t="s">
        <v>3</v>
      </c>
      <c r="E5" t="s">
        <v>4</v>
      </c>
      <c r="K5" t="s">
        <v>406</v>
      </c>
      <c r="L5" t="s">
        <v>456</v>
      </c>
      <c r="N5">
        <f>(VLOOKUP($K5,Sheet3!$A$3:$E$355,2,FALSE)*1000)/(VLOOKUP($K5,$A$8:$E$413,2,FALSE))</f>
        <v>3.183344526527871</v>
      </c>
      <c r="O5">
        <f>(VLOOKUP($K5,Sheet3!$A$3:$E$355,3,FALSE)*1000)/(VLOOKUP($K5,$A$8:$E$413,3,FALSE))</f>
        <v>2.5551839464882944</v>
      </c>
      <c r="P5">
        <f>(VLOOKUP($K5,Sheet3!$A$3:$E$355,4,FALSE)*1000)/(VLOOKUP($K5,$A$8:$E$413,4,FALSE))</f>
        <v>2.630173564753004</v>
      </c>
      <c r="Q5">
        <f>(VLOOKUP($K5,Sheet3!$A$3:$E$355,5,FALSE)*1000)/(VLOOKUP($K5,$A$8:$E$413,5,FALSE))</f>
        <v>3.130779392338177</v>
      </c>
      <c r="R5" t="str">
        <f>IF(VLOOKUP($K5,Sheet5!$A$1:$C$384,3,FALSE)="SD",VLOOKUP($K5,Sheet5!$A$1:$B$384,2,FALSE),"oops")</f>
        <v>West Sussex</v>
      </c>
      <c r="S5" t="str">
        <f t="shared" si="0"/>
        <v>Arun</v>
      </c>
      <c r="T5">
        <f>N5+IF($R5="oops",0,VLOOKUP($R5,'unitaries counties'!$K$2:$Q$36,4,FALSE))</f>
        <v>2.0150028179851578</v>
      </c>
      <c r="U5">
        <f>O5+IF($R5="oops",0,VLOOKUP($R5,'unitaries counties'!$K$2:$Q$36,4,FALSE))</f>
        <v>1.3868422379455809</v>
      </c>
      <c r="V5">
        <f>P5+IF($R5="oops",0,VLOOKUP($R5,'unitaries counties'!$K$2:$Q$36,4,FALSE))</f>
        <v>1.4618318562102905</v>
      </c>
      <c r="W5">
        <f>Q5+IF($R5="oops",0,VLOOKUP($R5,'unitaries counties'!$K$2:$Q$36,4,FALSE))</f>
        <v>1.9624376837954636</v>
      </c>
      <c r="Z5" t="str">
        <f t="array" ref="Z5">IF(ISERROR(INDEX($R$2:$S$900,SMALL(IF($R$2:$R$900=Sheet6!H$10,ROW($R$2:$R$900)-1),ROW(4:4)),2)),"",INDEX($R$2:$S$900,SMALL(IF($R$2:$R$900=Sheet6!H$10,ROW($R$2:$R$900)-1),ROW(4:4)),2))</f>
        <v>Copeland</v>
      </c>
      <c r="AA5">
        <f t="shared" si="1"/>
        <v>-2.1923620933521923</v>
      </c>
      <c r="AB5">
        <f t="shared" si="2"/>
        <v>-1.5580736543909348</v>
      </c>
      <c r="AC5">
        <f t="shared" si="3"/>
        <v>2.8328611898016995</v>
      </c>
      <c r="AD5">
        <f t="shared" si="4"/>
        <v>3.2147937411095304</v>
      </c>
    </row>
    <row r="6" spans="1:30" x14ac:dyDescent="0.25">
      <c r="K6" t="s">
        <v>290</v>
      </c>
      <c r="L6" t="s">
        <v>458</v>
      </c>
      <c r="N6">
        <f>(VLOOKUP($K6,Sheet3!$A$3:$E$355,2,FALSE)*1000)/(VLOOKUP($K6,$A$8:$E$413,2,FALSE))</f>
        <v>-0.3986429177268872</v>
      </c>
      <c r="O6">
        <f>(VLOOKUP($K6,Sheet3!$A$3:$E$355,3,FALSE)*1000)/(VLOOKUP($K6,$A$8:$E$413,3,FALSE))</f>
        <v>-0.43844856661045534</v>
      </c>
      <c r="P6">
        <f>(VLOOKUP($K6,Sheet3!$A$3:$E$355,4,FALSE)*1000)/(VLOOKUP($K6,$A$8:$E$413,4,FALSE))</f>
        <v>-0.29288702928870292</v>
      </c>
      <c r="Q6">
        <f>(VLOOKUP($K6,Sheet3!$A$3:$E$355,5,FALSE)*1000)/(VLOOKUP($K6,$A$8:$E$413,5,FALSE))</f>
        <v>-0.14154870940882597</v>
      </c>
      <c r="R6" t="str">
        <f>IF(VLOOKUP($K6,Sheet5!$A$1:$C$384,3,FALSE)="SD",VLOOKUP($K6,Sheet5!$A$1:$B$384,2,FALSE),"oops")</f>
        <v>Nottinghamshire</v>
      </c>
      <c r="S6" t="str">
        <f t="shared" si="0"/>
        <v>Ashfield</v>
      </c>
      <c r="T6">
        <f>N6+IF($R6="oops",0,VLOOKUP($R6,'unitaries counties'!$K$2:$Q$36,4,FALSE))</f>
        <v>-0.44607273441705514</v>
      </c>
      <c r="U6">
        <f>O6+IF($R6="oops",0,VLOOKUP($R6,'unitaries counties'!$K$2:$Q$36,4,FALSE))</f>
        <v>-0.48587838330062327</v>
      </c>
      <c r="V6">
        <f>P6+IF($R6="oops",0,VLOOKUP($R6,'unitaries counties'!$K$2:$Q$36,4,FALSE))</f>
        <v>-0.34031684597887085</v>
      </c>
      <c r="W6">
        <f>Q6+IF($R6="oops",0,VLOOKUP($R6,'unitaries counties'!$K$2:$Q$36,4,FALSE))</f>
        <v>-0.1889785260989939</v>
      </c>
      <c r="Z6" t="str">
        <f t="array" ref="Z6">IF(ISERROR(INDEX($R$2:$S$900,SMALL(IF($R$2:$R$900=Sheet6!H$10,ROW($R$2:$R$900)-1),ROW(5:5)),2)),"",INDEX($R$2:$S$900,SMALL(IF($R$2:$R$900=Sheet6!H$10,ROW($R$2:$R$900)-1),ROW(5:5)),2))</f>
        <v>Eden</v>
      </c>
      <c r="AA6">
        <f t="shared" si="1"/>
        <v>4.5627376425855513</v>
      </c>
      <c r="AB6">
        <f t="shared" si="2"/>
        <v>2.7703984819734346</v>
      </c>
      <c r="AC6">
        <f t="shared" si="3"/>
        <v>4.038095238095238</v>
      </c>
      <c r="AD6">
        <f t="shared" si="4"/>
        <v>2.8652751423149905</v>
      </c>
    </row>
    <row r="7" spans="1:30" x14ac:dyDescent="0.25">
      <c r="A7" t="s">
        <v>235</v>
      </c>
      <c r="E7" t="s">
        <v>4</v>
      </c>
      <c r="K7" t="s">
        <v>377</v>
      </c>
      <c r="L7" t="s">
        <v>453</v>
      </c>
      <c r="N7">
        <f>(VLOOKUP($K7,Sheet3!$A$3:$E$355,2,FALSE)*1000)/(VLOOKUP($K7,$A$8:$E$413,2,FALSE))</f>
        <v>4.615384615384615</v>
      </c>
      <c r="O7">
        <f>(VLOOKUP($K7,Sheet3!$A$3:$E$355,3,FALSE)*1000)/(VLOOKUP($K7,$A$8:$E$413,3,FALSE))</f>
        <v>5.5128205128205128</v>
      </c>
      <c r="P7">
        <f>(VLOOKUP($K7,Sheet3!$A$3:$E$355,4,FALSE)*1000)/(VLOOKUP($K7,$A$8:$E$413,4,FALSE))</f>
        <v>5.9797297297297298</v>
      </c>
      <c r="Q7">
        <f>(VLOOKUP($K7,Sheet3!$A$3:$E$355,5,FALSE)*1000)/(VLOOKUP($K7,$A$8:$E$413,5,FALSE))</f>
        <v>4.8376353039134052</v>
      </c>
      <c r="R7" t="str">
        <f>IF(VLOOKUP($K7,Sheet5!$A$1:$C$384,3,FALSE)="SD",VLOOKUP($K7,Sheet5!$A$1:$B$384,2,FALSE),"oops")</f>
        <v>Kent</v>
      </c>
      <c r="S7" t="str">
        <f t="shared" si="0"/>
        <v>Ashford</v>
      </c>
      <c r="T7">
        <f>N7+IF($R7="oops",0,VLOOKUP($R7,'unitaries counties'!$K$2:$Q$36,4,FALSE))</f>
        <v>4.615384615384615</v>
      </c>
      <c r="U7">
        <f>O7+IF($R7="oops",0,VLOOKUP($R7,'unitaries counties'!$K$2:$Q$36,4,FALSE))</f>
        <v>5.5128205128205128</v>
      </c>
      <c r="V7">
        <f>P7+IF($R7="oops",0,VLOOKUP($R7,'unitaries counties'!$K$2:$Q$36,4,FALSE))</f>
        <v>5.9797297297297298</v>
      </c>
      <c r="W7">
        <f>Q7+IF($R7="oops",0,VLOOKUP($R7,'unitaries counties'!$K$2:$Q$36,4,FALSE))</f>
        <v>4.8376353039134052</v>
      </c>
      <c r="Z7" t="str">
        <f t="array" ref="Z7">IF(ISERROR(INDEX($R$2:$S$900,SMALL(IF($R$2:$R$900=Sheet6!H$10,ROW($R$2:$R$900)-1),ROW(6:6)),2)),"",INDEX($R$2:$S$900,SMALL(IF($R$2:$R$900=Sheet6!H$10,ROW($R$2:$R$900)-1),ROW(6:6)),2))</f>
        <v>South Lakeland</v>
      </c>
      <c r="AA7">
        <f t="shared" si="1"/>
        <v>20.21072796934866</v>
      </c>
      <c r="AB7">
        <f t="shared" si="2"/>
        <v>20.816522574447646</v>
      </c>
      <c r="AC7">
        <f t="shared" si="3"/>
        <v>23.55834136933462</v>
      </c>
      <c r="AD7">
        <f t="shared" si="4"/>
        <v>23.690821256038646</v>
      </c>
    </row>
    <row r="8" spans="1:30" x14ac:dyDescent="0.25">
      <c r="A8" t="s">
        <v>6</v>
      </c>
      <c r="B8">
        <f>VLOOKUP($A8,Sheet4!$A$8:$D$414,2,FALSE)</f>
        <v>104400</v>
      </c>
      <c r="C8">
        <f>VLOOKUP($A8,Sheet4!$A$8:$D$414,3,FALSE)</f>
        <v>105000</v>
      </c>
      <c r="D8">
        <f>VLOOKUP($A8,Sheet4!$A$8:$D$414,4,FALSE)</f>
        <v>105600</v>
      </c>
      <c r="E8">
        <v>105200</v>
      </c>
      <c r="K8" t="s">
        <v>357</v>
      </c>
      <c r="L8" t="s">
        <v>460</v>
      </c>
      <c r="N8">
        <f>(VLOOKUP($K8,Sheet3!$A$3:$E$355,2,FALSE)*1000)/(VLOOKUP($K8,$A$8:$E$413,2,FALSE))</f>
        <v>3.4014002333722289</v>
      </c>
      <c r="O8">
        <f>(VLOOKUP($K8,Sheet3!$A$3:$E$355,3,FALSE)*1000)/(VLOOKUP($K8,$A$8:$E$413,3,FALSE))</f>
        <v>2.2729901677270097</v>
      </c>
      <c r="P8">
        <f>(VLOOKUP($K8,Sheet3!$A$3:$E$355,4,FALSE)*1000)/(VLOOKUP($K8,$A$8:$E$413,4,FALSE))</f>
        <v>3.4534019439679815</v>
      </c>
      <c r="Q8">
        <f>(VLOOKUP($K8,Sheet3!$A$3:$E$355,5,FALSE)*1000)/(VLOOKUP($K8,$A$8:$E$413,5,FALSE))</f>
        <v>3.0596175478065244</v>
      </c>
      <c r="R8" t="str">
        <f>IF(VLOOKUP($K8,Sheet5!$A$1:$C$384,3,FALSE)="SD",VLOOKUP($K8,Sheet5!$A$1:$B$384,2,FALSE),"oops")</f>
        <v>Buckinghamshire</v>
      </c>
      <c r="S8" t="str">
        <f t="shared" si="0"/>
        <v>Aylesbury Vale</v>
      </c>
      <c r="T8">
        <f>N8+IF($R8="oops",0,VLOOKUP($R8,'unitaries counties'!$K$2:$Q$36,4,FALSE))</f>
        <v>3.5918573304051078</v>
      </c>
      <c r="U8">
        <f>O8+IF($R8="oops",0,VLOOKUP($R8,'unitaries counties'!$K$2:$Q$36,4,FALSE))</f>
        <v>2.4634472647598886</v>
      </c>
      <c r="V8">
        <f>P8+IF($R8="oops",0,VLOOKUP($R8,'unitaries counties'!$K$2:$Q$36,4,FALSE))</f>
        <v>3.6438590410008604</v>
      </c>
      <c r="W8">
        <f>Q8+IF($R8="oops",0,VLOOKUP($R8,'unitaries counties'!$K$2:$Q$36,4,FALSE))</f>
        <v>3.2500746448394033</v>
      </c>
      <c r="Z8" t="str">
        <f t="array" ref="Z8">IF(ISERROR(INDEX($R$2:$S$900,SMALL(IF($R$2:$R$900=Sheet6!H$10,ROW($R$2:$R$900)-1),ROW(7:7)),2)),"",INDEX($R$2:$S$900,SMALL(IF($R$2:$R$900=Sheet6!H$10,ROW($R$2:$R$900)-1),ROW(7:7)),2))</f>
        <v/>
      </c>
      <c r="AA8" t="e">
        <f t="shared" si="1"/>
        <v>#N/A</v>
      </c>
      <c r="AB8" t="e">
        <f t="shared" si="2"/>
        <v>#N/A</v>
      </c>
      <c r="AC8" t="e">
        <f t="shared" si="3"/>
        <v>#N/A</v>
      </c>
      <c r="AD8" t="e">
        <f t="shared" si="4"/>
        <v>#N/A</v>
      </c>
    </row>
    <row r="9" spans="1:30" x14ac:dyDescent="0.25">
      <c r="A9" t="s">
        <v>439</v>
      </c>
      <c r="B9">
        <f>VLOOKUP($A9,Sheet4!$A$8:$D$414,2,FALSE)</f>
        <v>507300</v>
      </c>
      <c r="C9">
        <f>VLOOKUP($A9,Sheet4!$A$8:$D$414,3,FALSE)</f>
        <v>510600</v>
      </c>
      <c r="D9">
        <f>VLOOKUP($A9,Sheet4!$A$8:$D$414,4,FALSE)</f>
        <v>513000</v>
      </c>
      <c r="E9">
        <v>514300</v>
      </c>
      <c r="K9" t="s">
        <v>350</v>
      </c>
      <c r="L9" t="s">
        <v>459</v>
      </c>
      <c r="N9">
        <f>(VLOOKUP($K9,Sheet3!$A$3:$E$355,2,FALSE)*1000)/(VLOOKUP($K9,$A$8:$E$413,2,FALSE))</f>
        <v>-1.9450800915331807</v>
      </c>
      <c r="O9">
        <f>(VLOOKUP($K9,Sheet3!$A$3:$E$355,3,FALSE)*1000)/(VLOOKUP($K9,$A$8:$E$413,3,FALSE))</f>
        <v>-2.0685714285714285</v>
      </c>
      <c r="P9">
        <f>(VLOOKUP($K9,Sheet3!$A$3:$E$355,4,FALSE)*1000)/(VLOOKUP($K9,$A$8:$E$413,4,FALSE))</f>
        <v>-1.9340159271899886</v>
      </c>
      <c r="Q9">
        <f>(VLOOKUP($K9,Sheet3!$A$3:$E$355,5,FALSE)*1000)/(VLOOKUP($K9,$A$8:$E$413,5,FALSE))</f>
        <v>-1.3196814562002275</v>
      </c>
      <c r="R9" t="str">
        <f>IF(VLOOKUP($K9,Sheet5!$A$1:$C$384,3,FALSE)="SD",VLOOKUP($K9,Sheet5!$A$1:$B$384,2,FALSE),"oops")</f>
        <v>Suffolk</v>
      </c>
      <c r="S9" t="str">
        <f t="shared" si="0"/>
        <v>Babergh</v>
      </c>
      <c r="T9">
        <f>N9+IF($R9="oops",0,VLOOKUP($R9,'unitaries counties'!$K$2:$Q$36,4,FALSE))</f>
        <v>-1.1778843243374135</v>
      </c>
      <c r="U9">
        <f>O9+IF($R9="oops",0,VLOOKUP($R9,'unitaries counties'!$K$2:$Q$36,4,FALSE))</f>
        <v>-1.3013756613756613</v>
      </c>
      <c r="V9">
        <f>P9+IF($R9="oops",0,VLOOKUP($R9,'unitaries counties'!$K$2:$Q$36,4,FALSE))</f>
        <v>-1.1668201599942214</v>
      </c>
      <c r="W9">
        <f>Q9+IF($R9="oops",0,VLOOKUP($R9,'unitaries counties'!$K$2:$Q$36,4,FALSE))</f>
        <v>-0.55248568900446027</v>
      </c>
      <c r="Z9" t="str">
        <f t="array" ref="Z9">IF(ISERROR(INDEX($R$2:$S$900,SMALL(IF($R$2:$R$900=Sheet6!H$10,ROW($R$2:$R$900)-1),ROW(8:8)),2)),"",INDEX($R$2:$S$900,SMALL(IF($R$2:$R$900=Sheet6!H$10,ROW($R$2:$R$900)-1),ROW(8:8)),2))</f>
        <v/>
      </c>
      <c r="AA9" t="e">
        <f t="shared" si="1"/>
        <v>#N/A</v>
      </c>
      <c r="AB9" t="e">
        <f t="shared" si="2"/>
        <v>#N/A</v>
      </c>
      <c r="AC9" t="e">
        <f t="shared" si="3"/>
        <v>#N/A</v>
      </c>
      <c r="AD9" t="e">
        <f t="shared" si="4"/>
        <v>#N/A</v>
      </c>
    </row>
    <row r="10" spans="1:30" x14ac:dyDescent="0.25">
      <c r="A10" t="s">
        <v>7</v>
      </c>
      <c r="B10">
        <f>VLOOKUP($A10,Sheet4!$A$8:$D$414,2,FALSE)</f>
        <v>91500</v>
      </c>
      <c r="C10">
        <f>VLOOKUP($A10,Sheet4!$A$8:$D$414,3,FALSE)</f>
        <v>91800</v>
      </c>
      <c r="D10">
        <f>VLOOKUP($A10,Sheet4!$A$8:$D$414,4,FALSE)</f>
        <v>92100</v>
      </c>
      <c r="E10">
        <v>92200</v>
      </c>
      <c r="K10" t="s">
        <v>101</v>
      </c>
      <c r="L10" t="s">
        <v>457</v>
      </c>
      <c r="N10">
        <f>(VLOOKUP($K10,Sheet3!$A$3:$E$355,2,FALSE)*1000)/(VLOOKUP($K10,$A$8:$E$413,2,FALSE))</f>
        <v>11.824324324324325</v>
      </c>
      <c r="O10">
        <f>(VLOOKUP($K10,Sheet3!$A$3:$E$355,3,FALSE)*1000)/(VLOOKUP($K10,$A$8:$E$413,3,FALSE))</f>
        <v>7.2483588621444204</v>
      </c>
      <c r="P10">
        <f>(VLOOKUP($K10,Sheet3!$A$3:$E$355,4,FALSE)*1000)/(VLOOKUP($K10,$A$8:$E$413,4,FALSE))</f>
        <v>8.9679144385026746</v>
      </c>
      <c r="Q10">
        <f>(VLOOKUP($K10,Sheet3!$A$3:$E$355,5,FALSE)*1000)/(VLOOKUP($K10,$A$8:$E$413,5,FALSE))</f>
        <v>11.862539349422875</v>
      </c>
      <c r="R10" t="str">
        <f>IF(VLOOKUP($K10,Sheet5!$A$1:$C$384,3,FALSE)="SD",VLOOKUP($K10,Sheet5!$A$1:$B$384,2,FALSE),"oops")</f>
        <v>oops</v>
      </c>
      <c r="S10" t="str">
        <f t="shared" si="0"/>
        <v>Barking and Dagenham</v>
      </c>
      <c r="T10">
        <f>N10+IF($R10="oops",0,VLOOKUP($R10,'unitaries counties'!$K$2:$Q$36,4,FALSE))</f>
        <v>11.824324324324325</v>
      </c>
      <c r="U10">
        <f>O10+IF($R10="oops",0,VLOOKUP($R10,'unitaries counties'!$K$2:$Q$36,4,FALSE))</f>
        <v>7.2483588621444204</v>
      </c>
      <c r="V10">
        <f>P10+IF($R10="oops",0,VLOOKUP($R10,'unitaries counties'!$K$2:$Q$36,4,FALSE))</f>
        <v>8.9679144385026746</v>
      </c>
      <c r="W10">
        <f>Q10+IF($R10="oops",0,VLOOKUP($R10,'unitaries counties'!$K$2:$Q$36,4,FALSE))</f>
        <v>11.862539349422875</v>
      </c>
      <c r="Z10" t="str">
        <f t="array" ref="Z10">IF(ISERROR(INDEX($R$2:$S$900,SMALL(IF($R$2:$R$900=Sheet6!H$10,ROW($R$2:$R$900)-1),ROW(9:9)),2)),"",INDEX($R$2:$S$900,SMALL(IF($R$2:$R$900=Sheet6!H$10,ROW($R$2:$R$900)-1),ROW(9:9)),2))</f>
        <v/>
      </c>
      <c r="AA10" t="e">
        <f t="shared" si="1"/>
        <v>#N/A</v>
      </c>
      <c r="AB10" t="e">
        <f t="shared" si="2"/>
        <v>#N/A</v>
      </c>
      <c r="AC10" t="e">
        <f t="shared" si="3"/>
        <v>#N/A</v>
      </c>
      <c r="AD10" t="e">
        <f t="shared" si="4"/>
        <v>#N/A</v>
      </c>
    </row>
    <row r="11" spans="1:30" x14ac:dyDescent="0.25">
      <c r="A11" t="s">
        <v>8</v>
      </c>
      <c r="B11">
        <f>VLOOKUP($A11,Sheet4!$A$8:$D$414,2,FALSE)</f>
        <v>137300</v>
      </c>
      <c r="C11">
        <f>VLOOKUP($A11,Sheet4!$A$8:$D$414,3,FALSE)</f>
        <v>137700</v>
      </c>
      <c r="D11">
        <f>VLOOKUP($A11,Sheet4!$A$8:$D$414,4,FALSE)</f>
        <v>138400</v>
      </c>
      <c r="E11">
        <v>138700</v>
      </c>
      <c r="K11" t="s">
        <v>102</v>
      </c>
      <c r="L11" t="s">
        <v>457</v>
      </c>
      <c r="N11">
        <f>(VLOOKUP($K11,Sheet3!$A$3:$E$355,2,FALSE)*1000)/(VLOOKUP($K11,$A$8:$E$413,2,FALSE))</f>
        <v>8.3979178716020826</v>
      </c>
      <c r="O11">
        <f>(VLOOKUP($K11,Sheet3!$A$3:$E$355,3,FALSE)*1000)/(VLOOKUP($K11,$A$8:$E$413,3,FALSE))</f>
        <v>3.7194080819578828</v>
      </c>
      <c r="P11">
        <f>(VLOOKUP($K11,Sheet3!$A$3:$E$355,4,FALSE)*1000)/(VLOOKUP($K11,$A$8:$E$413,4,FALSE))</f>
        <v>-0.43636363636363634</v>
      </c>
      <c r="Q11">
        <f>(VLOOKUP($K11,Sheet3!$A$3:$E$355,5,FALSE)*1000)/(VLOOKUP($K11,$A$8:$E$413,5,FALSE))</f>
        <v>2.2335164835164836</v>
      </c>
      <c r="R11" t="str">
        <f>IF(VLOOKUP($K11,Sheet5!$A$1:$C$384,3,FALSE)="SD",VLOOKUP($K11,Sheet5!$A$1:$B$384,2,FALSE),"oops")</f>
        <v>oops</v>
      </c>
      <c r="S11" t="str">
        <f t="shared" si="0"/>
        <v>Barnet</v>
      </c>
      <c r="T11">
        <f>N11+IF($R11="oops",0,VLOOKUP($R11,'unitaries counties'!$K$2:$Q$36,4,FALSE))</f>
        <v>8.3979178716020826</v>
      </c>
      <c r="U11">
        <f>O11+IF($R11="oops",0,VLOOKUP($R11,'unitaries counties'!$K$2:$Q$36,4,FALSE))</f>
        <v>3.7194080819578828</v>
      </c>
      <c r="V11">
        <f>P11+IF($R11="oops",0,VLOOKUP($R11,'unitaries counties'!$K$2:$Q$36,4,FALSE))</f>
        <v>-0.43636363636363634</v>
      </c>
      <c r="W11">
        <f>Q11+IF($R11="oops",0,VLOOKUP($R11,'unitaries counties'!$K$2:$Q$36,4,FALSE))</f>
        <v>2.2335164835164836</v>
      </c>
      <c r="Z11" t="str">
        <f t="array" ref="Z11">IF(ISERROR(INDEX($R$2:$S$900,SMALL(IF($R$2:$R$900=Sheet6!H$10,ROW($R$2:$R$900)-1),ROW(10:10)),2)),"",INDEX($R$2:$S$900,SMALL(IF($R$2:$R$900=Sheet6!H$10,ROW($R$2:$R$900)-1),ROW(10:10)),2))</f>
        <v/>
      </c>
      <c r="AA11" t="e">
        <f t="shared" si="1"/>
        <v>#N/A</v>
      </c>
      <c r="AB11" t="e">
        <f t="shared" si="2"/>
        <v>#N/A</v>
      </c>
      <c r="AC11" t="e">
        <f t="shared" si="3"/>
        <v>#N/A</v>
      </c>
      <c r="AD11" t="e">
        <f t="shared" si="4"/>
        <v>#N/A</v>
      </c>
    </row>
    <row r="12" spans="1:30" x14ac:dyDescent="0.25">
      <c r="A12" t="s">
        <v>9</v>
      </c>
      <c r="B12">
        <f>VLOOKUP($A12,Sheet4!$A$8:$D$414,2,FALSE)</f>
        <v>314500</v>
      </c>
      <c r="C12">
        <f>VLOOKUP($A12,Sheet4!$A$8:$D$414,3,FALSE)</f>
        <v>315500</v>
      </c>
      <c r="D12">
        <f>VLOOKUP($A12,Sheet4!$A$8:$D$414,4,FALSE)</f>
        <v>316300</v>
      </c>
      <c r="E12">
        <v>316100</v>
      </c>
      <c r="K12" t="s">
        <v>45</v>
      </c>
      <c r="L12" t="s">
        <v>458</v>
      </c>
      <c r="N12">
        <f>(VLOOKUP($K12,Sheet3!$A$3:$E$355,2,FALSE)*1000)/(VLOOKUP($K12,$A$8:$E$413,2,FALSE))</f>
        <v>4.2620087336244543</v>
      </c>
      <c r="O12">
        <f>(VLOOKUP($K12,Sheet3!$A$3:$E$355,3,FALSE)*1000)/(VLOOKUP($K12,$A$8:$E$413,3,FALSE))</f>
        <v>4.2633637548891787</v>
      </c>
      <c r="P12">
        <f>(VLOOKUP($K12,Sheet3!$A$3:$E$355,4,FALSE)*1000)/(VLOOKUP($K12,$A$8:$E$413,4,FALSE))</f>
        <v>2.3803363518758087</v>
      </c>
      <c r="Q12">
        <f>(VLOOKUP($K12,Sheet3!$A$3:$E$355,5,FALSE)*1000)/(VLOOKUP($K12,$A$8:$E$413,5,FALSE))</f>
        <v>2.9396662387676509</v>
      </c>
      <c r="R12" t="str">
        <f>IF(VLOOKUP($K12,Sheet5!$A$1:$C$384,3,FALSE)="SD",VLOOKUP($K12,Sheet5!$A$1:$B$384,2,FALSE),"oops")</f>
        <v>oops</v>
      </c>
      <c r="S12" t="str">
        <f t="shared" si="0"/>
        <v>Barnsley</v>
      </c>
      <c r="T12">
        <f>N12+IF($R12="oops",0,VLOOKUP($R12,'unitaries counties'!$K$2:$Q$36,4,FALSE))</f>
        <v>4.2620087336244543</v>
      </c>
      <c r="U12">
        <f>O12+IF($R12="oops",0,VLOOKUP($R12,'unitaries counties'!$K$2:$Q$36,4,FALSE))</f>
        <v>4.2633637548891787</v>
      </c>
      <c r="V12">
        <f>P12+IF($R12="oops",0,VLOOKUP($R12,'unitaries counties'!$K$2:$Q$36,4,FALSE))</f>
        <v>2.3803363518758087</v>
      </c>
      <c r="W12">
        <f>Q12+IF($R12="oops",0,VLOOKUP($R12,'unitaries counties'!$K$2:$Q$36,4,FALSE))</f>
        <v>2.9396662387676509</v>
      </c>
      <c r="Z12" t="str">
        <f t="array" ref="Z12">IF(ISERROR(INDEX($R$2:$S$900,SMALL(IF($R$2:$R$900=Sheet6!H$10,ROW($R$2:$R$900)-1),ROW(11:11)),2)),"",INDEX($R$2:$S$900,SMALL(IF($R$2:$R$900=Sheet6!H$10,ROW($R$2:$R$900)-1),ROW(11:11)),2))</f>
        <v/>
      </c>
      <c r="AA12" t="e">
        <f t="shared" si="1"/>
        <v>#N/A</v>
      </c>
      <c r="AB12" t="e">
        <f t="shared" si="2"/>
        <v>#N/A</v>
      </c>
      <c r="AC12" t="e">
        <f t="shared" si="3"/>
        <v>#N/A</v>
      </c>
      <c r="AD12" t="e">
        <f t="shared" si="4"/>
        <v>#N/A</v>
      </c>
    </row>
    <row r="13" spans="1:30" x14ac:dyDescent="0.25">
      <c r="A13" t="s">
        <v>10</v>
      </c>
      <c r="B13">
        <f>VLOOKUP($A13,Sheet4!$A$8:$D$414,2,FALSE)</f>
        <v>135900</v>
      </c>
      <c r="C13">
        <f>VLOOKUP($A13,Sheet4!$A$8:$D$414,3,FALSE)</f>
        <v>135400</v>
      </c>
      <c r="D13">
        <f>VLOOKUP($A13,Sheet4!$A$8:$D$414,4,FALSE)</f>
        <v>135200</v>
      </c>
      <c r="E13">
        <v>135000</v>
      </c>
      <c r="K13" t="s">
        <v>237</v>
      </c>
      <c r="L13" t="s">
        <v>458</v>
      </c>
      <c r="N13">
        <f>(VLOOKUP($K13,Sheet3!$A$3:$E$355,2,FALSE)*1000)/(VLOOKUP($K13,$A$8:$E$413,2,FALSE))</f>
        <v>8.7679083094555867</v>
      </c>
      <c r="O13">
        <f>(VLOOKUP($K13,Sheet3!$A$3:$E$355,3,FALSE)*1000)/(VLOOKUP($K13,$A$8:$E$413,3,FALSE))</f>
        <v>6.5850144092219018</v>
      </c>
      <c r="P13">
        <f>(VLOOKUP($K13,Sheet3!$A$3:$E$355,4,FALSE)*1000)/(VLOOKUP($K13,$A$8:$E$413,4,FALSE))</f>
        <v>7.8581765557163532</v>
      </c>
      <c r="Q13">
        <f>(VLOOKUP($K13,Sheet3!$A$3:$E$355,5,FALSE)*1000)/(VLOOKUP($K13,$A$8:$E$413,5,FALSE))</f>
        <v>7.7339181286549712</v>
      </c>
      <c r="R13" t="str">
        <f>IF(VLOOKUP($K13,Sheet5!$A$1:$C$384,3,FALSE)="SD",VLOOKUP($K13,Sheet5!$A$1:$B$384,2,FALSE),"oops")</f>
        <v>Cumbria</v>
      </c>
      <c r="S13" t="str">
        <f t="shared" si="0"/>
        <v>Barrow-in-Furness</v>
      </c>
      <c r="T13">
        <f>N13+IF($R13="oops",0,VLOOKUP($R13,'unitaries counties'!$K$2:$Q$36,4,FALSE))</f>
        <v>8.7679083094555867</v>
      </c>
      <c r="U13">
        <f>O13+IF($R13="oops",0,VLOOKUP($R13,'unitaries counties'!$K$2:$Q$36,4,FALSE))</f>
        <v>6.5850144092219018</v>
      </c>
      <c r="V13">
        <f>P13+IF($R13="oops",0,VLOOKUP($R13,'unitaries counties'!$K$2:$Q$36,4,FALSE))</f>
        <v>7.8581765557163532</v>
      </c>
      <c r="W13">
        <f>Q13+IF($R13="oops",0,VLOOKUP($R13,'unitaries counties'!$K$2:$Q$36,4,FALSE))</f>
        <v>7.7339181286549712</v>
      </c>
      <c r="Z13" t="str">
        <f t="array" ref="Z13">IF(ISERROR(INDEX($R$2:$S$900,SMALL(IF($R$2:$R$900=Sheet6!H$10,ROW($R$2:$R$900)-1),ROW(12:12)),2)),"",INDEX($R$2:$S$900,SMALL(IF($R$2:$R$900=Sheet6!H$10,ROW($R$2:$R$900)-1),ROW(12:12)),2))</f>
        <v/>
      </c>
      <c r="AA13" t="e">
        <f t="shared" si="1"/>
        <v>#N/A</v>
      </c>
      <c r="AB13" t="e">
        <f t="shared" si="2"/>
        <v>#N/A</v>
      </c>
      <c r="AC13" t="e">
        <f t="shared" si="3"/>
        <v>#N/A</v>
      </c>
      <c r="AD13" t="e">
        <f t="shared" si="4"/>
        <v>#N/A</v>
      </c>
    </row>
    <row r="14" spans="1:30" x14ac:dyDescent="0.25">
      <c r="A14" t="s">
        <v>11</v>
      </c>
      <c r="B14">
        <f>VLOOKUP($A14,Sheet4!$A$8:$D$414,2,FALSE)</f>
        <v>190000</v>
      </c>
      <c r="C14">
        <f>VLOOKUP($A14,Sheet4!$A$8:$D$414,3,FALSE)</f>
        <v>190900</v>
      </c>
      <c r="D14">
        <f>VLOOKUP($A14,Sheet4!$A$8:$D$414,4,FALSE)</f>
        <v>191800</v>
      </c>
      <c r="E14">
        <v>192400</v>
      </c>
      <c r="K14" t="s">
        <v>321</v>
      </c>
      <c r="L14" t="s">
        <v>458</v>
      </c>
      <c r="N14">
        <f>(VLOOKUP($K14,Sheet3!$A$3:$E$355,2,FALSE)*1000)/(VLOOKUP($K14,$A$8:$E$413,2,FALSE))</f>
        <v>1.1785095320623917</v>
      </c>
      <c r="O14">
        <f>(VLOOKUP($K14,Sheet3!$A$3:$E$355,3,FALSE)*1000)/(VLOOKUP($K14,$A$8:$E$413,3,FALSE))</f>
        <v>1.1795166858457997</v>
      </c>
      <c r="P14">
        <f>(VLOOKUP($K14,Sheet3!$A$3:$E$355,4,FALSE)*1000)/(VLOOKUP($K14,$A$8:$E$413,4,FALSE))</f>
        <v>-0.7371428571428571</v>
      </c>
      <c r="Q14">
        <f>(VLOOKUP($K14,Sheet3!$A$3:$E$355,5,FALSE)*1000)/(VLOOKUP($K14,$A$8:$E$413,5,FALSE))</f>
        <v>-0.12464589235127478</v>
      </c>
      <c r="R14" t="str">
        <f>IF(VLOOKUP($K14,Sheet5!$A$1:$C$384,3,FALSE)="SD",VLOOKUP($K14,Sheet5!$A$1:$B$384,2,FALSE),"oops")</f>
        <v>Essex</v>
      </c>
      <c r="S14" t="str">
        <f t="shared" si="0"/>
        <v>Basildon</v>
      </c>
      <c r="T14">
        <f>N14+IF($R14="oops",0,VLOOKUP($R14,'unitaries counties'!$K$2:$Q$36,4,FALSE))</f>
        <v>0.63120978577750586</v>
      </c>
      <c r="U14">
        <f>O14+IF($R14="oops",0,VLOOKUP($R14,'unitaries counties'!$K$2:$Q$36,4,FALSE))</f>
        <v>0.63221693956091385</v>
      </c>
      <c r="V14">
        <f>P14+IF($R14="oops",0,VLOOKUP($R14,'unitaries counties'!$K$2:$Q$36,4,FALSE))</f>
        <v>-1.284442603427743</v>
      </c>
      <c r="W14">
        <f>Q14+IF($R14="oops",0,VLOOKUP($R14,'unitaries counties'!$K$2:$Q$36,4,FALSE))</f>
        <v>-0.67194563863616064</v>
      </c>
      <c r="Z14" t="str">
        <f t="array" ref="Z14">IF(ISERROR(INDEX($R$2:$S$900,SMALL(IF($R$2:$R$900=Sheet6!H$10,ROW($R$2:$R$900)-1),ROW(13:13)),2)),"",INDEX($R$2:$S$900,SMALL(IF($R$2:$R$900=Sheet6!H$10,ROW($R$2:$R$900)-1),ROW(13:13)),2))</f>
        <v/>
      </c>
      <c r="AA14" t="e">
        <f t="shared" si="1"/>
        <v>#N/A</v>
      </c>
      <c r="AB14" t="e">
        <f t="shared" si="2"/>
        <v>#N/A</v>
      </c>
      <c r="AC14" t="e">
        <f t="shared" si="3"/>
        <v>#N/A</v>
      </c>
      <c r="AD14" t="e">
        <f t="shared" si="4"/>
        <v>#N/A</v>
      </c>
    </row>
    <row r="15" spans="1:30" x14ac:dyDescent="0.25">
      <c r="A15" t="s">
        <v>12</v>
      </c>
      <c r="B15">
        <f>VLOOKUP($A15,Sheet4!$A$8:$D$414,2,FALSE)</f>
        <v>197500</v>
      </c>
      <c r="C15">
        <f>VLOOKUP($A15,Sheet4!$A$8:$D$414,3,FALSE)</f>
        <v>198700</v>
      </c>
      <c r="D15">
        <f>VLOOKUP($A15,Sheet4!$A$8:$D$414,4,FALSE)</f>
        <v>200300</v>
      </c>
      <c r="E15">
        <v>200200</v>
      </c>
      <c r="K15" t="s">
        <v>366</v>
      </c>
      <c r="L15" t="s">
        <v>453</v>
      </c>
      <c r="N15">
        <f>(VLOOKUP($K15,Sheet3!$A$3:$E$355,2,FALSE)*1000)/(VLOOKUP($K15,$A$8:$E$413,2,FALSE))</f>
        <v>6.197440585009141</v>
      </c>
      <c r="O15">
        <f>(VLOOKUP($K15,Sheet3!$A$3:$E$355,3,FALSE)*1000)/(VLOOKUP($K15,$A$8:$E$413,3,FALSE))</f>
        <v>5.625</v>
      </c>
      <c r="P15">
        <f>(VLOOKUP($K15,Sheet3!$A$3:$E$355,4,FALSE)*1000)/(VLOOKUP($K15,$A$8:$E$413,4,FALSE))</f>
        <v>6.9988137603795968</v>
      </c>
      <c r="Q15">
        <f>(VLOOKUP($K15,Sheet3!$A$3:$E$355,5,FALSE)*1000)/(VLOOKUP($K15,$A$8:$E$413,5,FALSE))</f>
        <v>5.6187683284457481</v>
      </c>
      <c r="R15" t="str">
        <f>IF(VLOOKUP($K15,Sheet5!$A$1:$C$384,3,FALSE)="SD",VLOOKUP($K15,Sheet5!$A$1:$B$384,2,FALSE),"oops")</f>
        <v>Hampshire</v>
      </c>
      <c r="S15" t="str">
        <f t="shared" si="0"/>
        <v>Basingstoke and Deane</v>
      </c>
      <c r="T15">
        <f>N15+IF($R15="oops",0,VLOOKUP($R15,'unitaries counties'!$K$2:$Q$36,4,FALSE))</f>
        <v>6.2527528689455316</v>
      </c>
      <c r="U15">
        <f>O15+IF($R15="oops",0,VLOOKUP($R15,'unitaries counties'!$K$2:$Q$36,4,FALSE))</f>
        <v>5.6803122839363906</v>
      </c>
      <c r="V15">
        <f>P15+IF($R15="oops",0,VLOOKUP($R15,'unitaries counties'!$K$2:$Q$36,4,FALSE))</f>
        <v>7.0541260443159874</v>
      </c>
      <c r="W15">
        <f>Q15+IF($R15="oops",0,VLOOKUP($R15,'unitaries counties'!$K$2:$Q$36,4,FALSE))</f>
        <v>5.6740806123821388</v>
      </c>
      <c r="Z15" t="str">
        <f t="array" ref="Z15">IF(ISERROR(INDEX($R$2:$S$900,SMALL(IF($R$2:$R$900=Sheet6!H$10,ROW($R$2:$R$900)-1),ROW(14:14)),2)),"",INDEX($R$2:$S$900,SMALL(IF($R$2:$R$900=Sheet6!H$10,ROW($R$2:$R$900)-1),ROW(14:14)),2))</f>
        <v/>
      </c>
    </row>
    <row r="16" spans="1:30" x14ac:dyDescent="0.25">
      <c r="A16" t="s">
        <v>13</v>
      </c>
      <c r="B16">
        <f>VLOOKUP($A16,Sheet4!$A$8:$D$414,2,FALSE)</f>
        <v>273400</v>
      </c>
      <c r="C16">
        <f>VLOOKUP($A16,Sheet4!$A$8:$D$414,3,FALSE)</f>
        <v>276700</v>
      </c>
      <c r="D16">
        <f>VLOOKUP($A16,Sheet4!$A$8:$D$414,4,FALSE)</f>
        <v>279100</v>
      </c>
      <c r="E16">
        <v>282400</v>
      </c>
      <c r="K16" t="s">
        <v>291</v>
      </c>
      <c r="L16" t="s">
        <v>460</v>
      </c>
      <c r="N16">
        <f>(VLOOKUP($K16,Sheet3!$A$3:$E$355,2,FALSE)*1000)/(VLOOKUP($K16,$A$8:$E$413,2,FALSE))</f>
        <v>2.4777975133214922</v>
      </c>
      <c r="O16">
        <f>(VLOOKUP($K16,Sheet3!$A$3:$E$355,3,FALSE)*1000)/(VLOOKUP($K16,$A$8:$E$413,3,FALSE))</f>
        <v>2.4357838795394153</v>
      </c>
      <c r="P16">
        <f>(VLOOKUP($K16,Sheet3!$A$3:$E$355,4,FALSE)*1000)/(VLOOKUP($K16,$A$8:$E$413,4,FALSE))</f>
        <v>1.9469026548672566</v>
      </c>
      <c r="Q16">
        <f>(VLOOKUP($K16,Sheet3!$A$3:$E$355,5,FALSE)*1000)/(VLOOKUP($K16,$A$8:$E$413,5,FALSE))</f>
        <v>2.058303886925795</v>
      </c>
      <c r="R16" t="str">
        <f>IF(VLOOKUP($K16,Sheet5!$A$1:$C$384,3,FALSE)="SD",VLOOKUP($K16,Sheet5!$A$1:$B$384,2,FALSE),"oops")</f>
        <v>Nottinghamshire</v>
      </c>
      <c r="S16" t="str">
        <f t="shared" si="0"/>
        <v>Bassetlaw</v>
      </c>
      <c r="T16">
        <f>N16+IF($R16="oops",0,VLOOKUP($R16,'unitaries counties'!$K$2:$Q$36,4,FALSE))</f>
        <v>2.4303676966313241</v>
      </c>
      <c r="U16">
        <f>O16+IF($R16="oops",0,VLOOKUP($R16,'unitaries counties'!$K$2:$Q$36,4,FALSE))</f>
        <v>2.3883540628492472</v>
      </c>
      <c r="V16">
        <f>P16+IF($R16="oops",0,VLOOKUP($R16,'unitaries counties'!$K$2:$Q$36,4,FALSE))</f>
        <v>1.8994728381770887</v>
      </c>
      <c r="W16">
        <f>Q16+IF($R16="oops",0,VLOOKUP($R16,'unitaries counties'!$K$2:$Q$36,4,FALSE))</f>
        <v>2.0108740702356269</v>
      </c>
      <c r="Z16" t="str">
        <f t="array" ref="Z16">IF(ISERROR(INDEX($R$2:$S$900,SMALL(IF($R$2:$R$900=Sheet6!H$10,ROW($R$2:$R$900)-1),ROW(15:15)),2)),"",INDEX($R$2:$S$900,SMALL(IF($R$2:$R$900=Sheet6!H$10,ROW($R$2:$R$900)-1),ROW(15:15)),2))</f>
        <v/>
      </c>
    </row>
    <row r="17" spans="1:26" x14ac:dyDescent="0.25">
      <c r="A17" t="s">
        <v>14</v>
      </c>
      <c r="B17">
        <f>VLOOKUP($A17,Sheet4!$A$8:$D$414,2,FALSE)</f>
        <v>199000</v>
      </c>
      <c r="C17">
        <f>VLOOKUP($A17,Sheet4!$A$8:$D$414,3,FALSE)</f>
        <v>200200</v>
      </c>
      <c r="D17">
        <f>VLOOKUP($A17,Sheet4!$A$8:$D$414,4,FALSE)</f>
        <v>201200</v>
      </c>
      <c r="E17">
        <v>201400</v>
      </c>
      <c r="K17" t="s">
        <v>139</v>
      </c>
      <c r="L17" t="s">
        <v>453</v>
      </c>
      <c r="N17">
        <f>(VLOOKUP($K17,Sheet3!$A$3:$E$355,2,FALSE)*1000)/(VLOOKUP($K17,$A$8:$E$413,2,FALSE))</f>
        <v>36.464821222606687</v>
      </c>
      <c r="O17">
        <f>(VLOOKUP($K17,Sheet3!$A$3:$E$355,3,FALSE)*1000)/(VLOOKUP($K17,$A$8:$E$413,3,FALSE))</f>
        <v>37.928858290304071</v>
      </c>
      <c r="P17">
        <f>(VLOOKUP($K17,Sheet3!$A$3:$E$355,4,FALSE)*1000)/(VLOOKUP($K17,$A$8:$E$413,4,FALSE))</f>
        <v>29.099715099715098</v>
      </c>
      <c r="Q17">
        <f>(VLOOKUP($K17,Sheet3!$A$3:$E$355,5,FALSE)*1000)/(VLOOKUP($K17,$A$8:$E$413,5,FALSE))</f>
        <v>30.112612612612612</v>
      </c>
      <c r="R17" t="str">
        <f>IF(VLOOKUP($K17,Sheet5!$A$1:$C$384,3,FALSE)="SD",VLOOKUP($K17,Sheet5!$A$1:$B$384,2,FALSE),"oops")</f>
        <v>oops</v>
      </c>
      <c r="S17" t="str">
        <f t="shared" si="0"/>
        <v>Bath and North East Somerset</v>
      </c>
      <c r="T17">
        <f>N17+IF($R17="oops",0,VLOOKUP($R17,'unitaries counties'!$K$2:$Q$36,4,FALSE))</f>
        <v>36.464821222606687</v>
      </c>
      <c r="U17">
        <f>O17+IF($R17="oops",0,VLOOKUP($R17,'unitaries counties'!$K$2:$Q$36,4,FALSE))</f>
        <v>37.928858290304071</v>
      </c>
      <c r="V17">
        <f>P17+IF($R17="oops",0,VLOOKUP($R17,'unitaries counties'!$K$2:$Q$36,4,FALSE))</f>
        <v>29.099715099715098</v>
      </c>
      <c r="W17">
        <f>Q17+IF($R17="oops",0,VLOOKUP($R17,'unitaries counties'!$K$2:$Q$36,4,FALSE))</f>
        <v>30.112612612612612</v>
      </c>
      <c r="Z17" t="str">
        <f t="array" ref="Z17">IF(ISERROR(INDEX($R$2:$S$900,SMALL(IF($R$2:$R$900=Sheet6!H$10,ROW($R$2:$R$900)-1),ROW(16:16)),2)),"",INDEX($R$2:$S$900,SMALL(IF($R$2:$R$900=Sheet6!H$10,ROW($R$2:$R$900)-1),ROW(16:16)),2))</f>
        <v/>
      </c>
    </row>
    <row r="18" spans="1:26" x14ac:dyDescent="0.25">
      <c r="A18" t="s">
        <v>15</v>
      </c>
      <c r="B18">
        <f>VLOOKUP($A18,Sheet4!$A$8:$D$414,2,FALSE)</f>
        <v>148500</v>
      </c>
      <c r="C18">
        <f>VLOOKUP($A18,Sheet4!$A$8:$D$414,3,FALSE)</f>
        <v>148500</v>
      </c>
      <c r="D18">
        <f>VLOOKUP($A18,Sheet4!$A$8:$D$414,4,FALSE)</f>
        <v>148200</v>
      </c>
      <c r="E18">
        <v>148400</v>
      </c>
      <c r="K18" t="s">
        <v>76</v>
      </c>
      <c r="L18" t="s">
        <v>453</v>
      </c>
      <c r="N18">
        <f>(VLOOKUP($K18,Sheet3!$A$3:$E$355,2,FALSE)*1000)/(VLOOKUP($K18,$A$8:$E$413,2,FALSE))</f>
        <v>-2.1899224806201549</v>
      </c>
      <c r="O18">
        <f>(VLOOKUP($K18,Sheet3!$A$3:$E$355,3,FALSE)*1000)/(VLOOKUP($K18,$A$8:$E$413,3,FALSE))</f>
        <v>-0.37060702875399359</v>
      </c>
      <c r="P18">
        <f>(VLOOKUP($K18,Sheet3!$A$3:$E$355,4,FALSE)*1000)/(VLOOKUP($K18,$A$8:$E$413,4,FALSE))</f>
        <v>0.64638783269961975</v>
      </c>
      <c r="Q18">
        <f>(VLOOKUP($K18,Sheet3!$A$3:$E$355,5,FALSE)*1000)/(VLOOKUP($K18,$A$8:$E$413,5,FALSE))</f>
        <v>3.5301507537688441</v>
      </c>
      <c r="R18" t="str">
        <f>IF(VLOOKUP($K18,Sheet5!$A$1:$C$384,3,FALSE)="SD",VLOOKUP($K18,Sheet5!$A$1:$B$384,2,FALSE),"oops")</f>
        <v>oops</v>
      </c>
      <c r="S18" t="str">
        <f t="shared" si="0"/>
        <v>Bedford</v>
      </c>
      <c r="T18">
        <f>N18+IF($R18="oops",0,VLOOKUP($R18,'unitaries counties'!$K$2:$Q$36,4,FALSE))</f>
        <v>-2.1899224806201549</v>
      </c>
      <c r="U18">
        <f>O18+IF($R18="oops",0,VLOOKUP($R18,'unitaries counties'!$K$2:$Q$36,4,FALSE))</f>
        <v>-0.37060702875399359</v>
      </c>
      <c r="V18">
        <f>P18+IF($R18="oops",0,VLOOKUP($R18,'unitaries counties'!$K$2:$Q$36,4,FALSE))</f>
        <v>0.64638783269961975</v>
      </c>
      <c r="W18">
        <f>Q18+IF($R18="oops",0,VLOOKUP($R18,'unitaries counties'!$K$2:$Q$36,4,FALSE))</f>
        <v>3.5301507537688441</v>
      </c>
      <c r="Z18" t="str">
        <f t="array" ref="Z18">IF(ISERROR(INDEX($R$2:$S$900,SMALL(IF($R$2:$R$900=Sheet6!H$10,ROW($R$2:$R$900)-1),ROW(17:17)),2)),"",INDEX($R$2:$S$900,SMALL(IF($R$2:$R$900=Sheet6!H$10,ROW($R$2:$R$900)-1),ROW(17:17)),2))</f>
        <v/>
      </c>
    </row>
    <row r="19" spans="1:26" x14ac:dyDescent="0.25">
      <c r="A19" t="s">
        <v>16</v>
      </c>
      <c r="B19">
        <f>VLOOKUP($A19,Sheet4!$A$8:$D$414,2,FALSE)</f>
        <v>276200</v>
      </c>
      <c r="C19">
        <f>VLOOKUP($A19,Sheet4!$A$8:$D$414,3,FALSE)</f>
        <v>276000</v>
      </c>
      <c r="D19">
        <f>VLOOKUP($A19,Sheet4!$A$8:$D$414,4,FALSE)</f>
        <v>275300</v>
      </c>
      <c r="E19">
        <v>275700</v>
      </c>
      <c r="K19" t="s">
        <v>103</v>
      </c>
      <c r="L19" t="s">
        <v>457</v>
      </c>
      <c r="N19">
        <f>(VLOOKUP($K19,Sheet3!$A$3:$E$355,2,FALSE)*1000)/(VLOOKUP($K19,$A$8:$E$413,2,FALSE))</f>
        <v>5.0679526523454621</v>
      </c>
      <c r="O19">
        <f>(VLOOKUP($K19,Sheet3!$A$3:$E$355,3,FALSE)*1000)/(VLOOKUP($K19,$A$8:$E$413,3,FALSE))</f>
        <v>5.4269614217598612</v>
      </c>
      <c r="P19">
        <f>(VLOOKUP($K19,Sheet3!$A$3:$E$355,4,FALSE)*1000)/(VLOOKUP($K19,$A$8:$E$413,4,FALSE))</f>
        <v>6.9974226804123711</v>
      </c>
      <c r="Q19">
        <f>(VLOOKUP($K19,Sheet3!$A$3:$E$355,5,FALSE)*1000)/(VLOOKUP($K19,$A$8:$E$413,5,FALSE))</f>
        <v>7.6611182244985061</v>
      </c>
      <c r="R19" t="str">
        <f>IF(VLOOKUP($K19,Sheet5!$A$1:$C$384,3,FALSE)="SD",VLOOKUP($K19,Sheet5!$A$1:$B$384,2,FALSE),"oops")</f>
        <v>oops</v>
      </c>
      <c r="S19" t="str">
        <f t="shared" si="0"/>
        <v>Bexley</v>
      </c>
      <c r="T19">
        <f>N19+IF($R19="oops",0,VLOOKUP($R19,'unitaries counties'!$K$2:$Q$36,4,FALSE))</f>
        <v>5.0679526523454621</v>
      </c>
      <c r="U19">
        <f>O19+IF($R19="oops",0,VLOOKUP($R19,'unitaries counties'!$K$2:$Q$36,4,FALSE))</f>
        <v>5.4269614217598612</v>
      </c>
      <c r="V19">
        <f>P19+IF($R19="oops",0,VLOOKUP($R19,'unitaries counties'!$K$2:$Q$36,4,FALSE))</f>
        <v>6.9974226804123711</v>
      </c>
      <c r="W19">
        <f>Q19+IF($R19="oops",0,VLOOKUP($R19,'unitaries counties'!$K$2:$Q$36,4,FALSE))</f>
        <v>7.6611182244985061</v>
      </c>
      <c r="Z19" t="str">
        <f t="array" ref="Z19">IF(ISERROR(INDEX($R$2:$S$900,SMALL(IF($R$2:$R$900=Sheet6!H$10,ROW($R$2:$R$900)-1),ROW(18:18)),2)),"",INDEX($R$2:$S$900,SMALL(IF($R$2:$R$900=Sheet6!H$10,ROW($R$2:$R$900)-1),ROW(18:18)),2))</f>
        <v/>
      </c>
    </row>
    <row r="20" spans="1:26" x14ac:dyDescent="0.25">
      <c r="A20" t="s">
        <v>17</v>
      </c>
      <c r="B20">
        <f>VLOOKUP($A20,Sheet4!$A$8:$D$414,2,FALSE)</f>
        <v>146200</v>
      </c>
      <c r="C20">
        <f>VLOOKUP($A20,Sheet4!$A$8:$D$414,3,FALSE)</f>
        <v>147000</v>
      </c>
      <c r="D20">
        <f>VLOOKUP($A20,Sheet4!$A$8:$D$414,4,FALSE)</f>
        <v>147700</v>
      </c>
      <c r="E20">
        <v>147700</v>
      </c>
      <c r="K20" t="s">
        <v>68</v>
      </c>
      <c r="L20" t="s">
        <v>457</v>
      </c>
      <c r="N20">
        <f>(VLOOKUP($K20,Sheet3!$A$3:$E$355,2,FALSE)*1000)/(VLOOKUP($K20,$A$8:$E$413,2,FALSE))</f>
        <v>5.4804304351966477</v>
      </c>
      <c r="O20">
        <f>(VLOOKUP($K20,Sheet3!$A$3:$E$355,3,FALSE)*1000)/(VLOOKUP($K20,$A$8:$E$413,3,FALSE))</f>
        <v>4.8025633776269911</v>
      </c>
      <c r="P20">
        <f>(VLOOKUP($K20,Sheet3!$A$3:$E$355,4,FALSE)*1000)/(VLOOKUP($K20,$A$8:$E$413,4,FALSE))</f>
        <v>5.1000651587079959</v>
      </c>
      <c r="Q20">
        <f>(VLOOKUP($K20,Sheet3!$A$3:$E$355,5,FALSE)*1000)/(VLOOKUP($K20,$A$8:$E$413,5,FALSE))</f>
        <v>6.3285424728210797</v>
      </c>
      <c r="R20" t="str">
        <f>IF(VLOOKUP($K20,Sheet5!$A$1:$C$384,3,FALSE)="SD",VLOOKUP($K20,Sheet5!$A$1:$B$384,2,FALSE),"oops")</f>
        <v>oops</v>
      </c>
      <c r="S20" t="str">
        <f t="shared" si="0"/>
        <v>Birmingham</v>
      </c>
      <c r="T20">
        <f>N20+IF($R20="oops",0,VLOOKUP($R20,'unitaries counties'!$K$2:$Q$36,4,FALSE))</f>
        <v>5.4804304351966477</v>
      </c>
      <c r="U20">
        <f>O20+IF($R20="oops",0,VLOOKUP($R20,'unitaries counties'!$K$2:$Q$36,4,FALSE))</f>
        <v>4.8025633776269911</v>
      </c>
      <c r="V20">
        <f>P20+IF($R20="oops",0,VLOOKUP($R20,'unitaries counties'!$K$2:$Q$36,4,FALSE))</f>
        <v>5.1000651587079959</v>
      </c>
      <c r="W20">
        <f>Q20+IF($R20="oops",0,VLOOKUP($R20,'unitaries counties'!$K$2:$Q$36,4,FALSE))</f>
        <v>6.3285424728210797</v>
      </c>
      <c r="Z20" t="str">
        <f t="array" ref="Z20">IF(ISERROR(INDEX($R$2:$S$900,SMALL(IF($R$2:$R$900=Sheet6!H$10,ROW($R$2:$R$900)-1),ROW(19:19)),2)),"",INDEX($R$2:$S$900,SMALL(IF($R$2:$R$900=Sheet6!H$10,ROW($R$2:$R$900)-1),ROW(19:19)),2))</f>
        <v/>
      </c>
    </row>
    <row r="21" spans="1:26" x14ac:dyDescent="0.25">
      <c r="A21" t="s">
        <v>18</v>
      </c>
      <c r="B21">
        <f>VLOOKUP($A21,Sheet4!$A$8:$D$414,2,FALSE)</f>
        <v>142600</v>
      </c>
      <c r="C21">
        <f>VLOOKUP($A21,Sheet4!$A$8:$D$414,3,FALSE)</f>
        <v>142800</v>
      </c>
      <c r="D21">
        <f>VLOOKUP($A21,Sheet4!$A$8:$D$414,4,FALSE)</f>
        <v>142100</v>
      </c>
      <c r="E21">
        <v>142000</v>
      </c>
      <c r="K21" t="s">
        <v>269</v>
      </c>
      <c r="L21" t="s">
        <v>456</v>
      </c>
      <c r="N21">
        <f>(VLOOKUP($K21,Sheet3!$A$3:$E$355,2,FALSE)*1000)/(VLOOKUP($K21,$A$8:$E$413,2,FALSE))</f>
        <v>-1.1443850267379678</v>
      </c>
      <c r="O21">
        <f>(VLOOKUP($K21,Sheet3!$A$3:$E$355,3,FALSE)*1000)/(VLOOKUP($K21,$A$8:$E$413,3,FALSE))</f>
        <v>-0.86261980830670926</v>
      </c>
      <c r="P21">
        <f>(VLOOKUP($K21,Sheet3!$A$3:$E$355,4,FALSE)*1000)/(VLOOKUP($K21,$A$8:$E$413,4,FALSE))</f>
        <v>-0.81827842720510091</v>
      </c>
      <c r="Q21">
        <f>(VLOOKUP($K21,Sheet3!$A$3:$E$355,5,FALSE)*1000)/(VLOOKUP($K21,$A$8:$E$413,5,FALSE))</f>
        <v>-0.32769556025369978</v>
      </c>
      <c r="R21" t="str">
        <f>IF(VLOOKUP($K21,Sheet5!$A$1:$C$384,3,FALSE)="SD",VLOOKUP($K21,Sheet5!$A$1:$B$384,2,FALSE),"oops")</f>
        <v>Leicestershire</v>
      </c>
      <c r="S21" t="str">
        <f t="shared" si="0"/>
        <v>Blaby</v>
      </c>
      <c r="T21">
        <f>N21+IF($R21="oops",0,VLOOKUP($R21,'unitaries counties'!$K$2:$Q$36,4,FALSE))</f>
        <v>-1.0587552587167939</v>
      </c>
      <c r="U21">
        <f>O21+IF($R21="oops",0,VLOOKUP($R21,'unitaries counties'!$K$2:$Q$36,4,FALSE))</f>
        <v>-0.77699004028553531</v>
      </c>
      <c r="V21">
        <f>P21+IF($R21="oops",0,VLOOKUP($R21,'unitaries counties'!$K$2:$Q$36,4,FALSE))</f>
        <v>-0.73264865918392696</v>
      </c>
      <c r="W21">
        <f>Q21+IF($R21="oops",0,VLOOKUP($R21,'unitaries counties'!$K$2:$Q$36,4,FALSE))</f>
        <v>-0.24206579223252589</v>
      </c>
      <c r="Z21" t="str">
        <f t="array" ref="Z21">IF(ISERROR(INDEX($R$2:$S$900,SMALL(IF($R$2:$R$900=Sheet6!H$10,ROW($R$2:$R$900)-1),ROW(20:20)),2)),"",INDEX($R$2:$S$900,SMALL(IF($R$2:$R$900=Sheet6!H$10,ROW($R$2:$R$900)-1),ROW(20:20)),2))</f>
        <v/>
      </c>
    </row>
    <row r="22" spans="1:26" x14ac:dyDescent="0.25">
      <c r="A22" t="s">
        <v>19</v>
      </c>
      <c r="B22">
        <f>VLOOKUP($A22,Sheet4!$A$8:$D$414,2,FALSE)</f>
        <v>368000</v>
      </c>
      <c r="C22">
        <f>VLOOKUP($A22,Sheet4!$A$8:$D$414,3,FALSE)</f>
        <v>369100</v>
      </c>
      <c r="D22">
        <f>VLOOKUP($A22,Sheet4!$A$8:$D$414,4,FALSE)</f>
        <v>370700</v>
      </c>
      <c r="E22">
        <v>372100</v>
      </c>
      <c r="K22" t="s">
        <v>17</v>
      </c>
      <c r="L22" t="s">
        <v>458</v>
      </c>
      <c r="N22">
        <f>(VLOOKUP($K22,Sheet3!$A$3:$E$355,2,FALSE)*1000)/(VLOOKUP($K22,$A$8:$E$413,2,FALSE))</f>
        <v>2.1203830369357046</v>
      </c>
      <c r="O22">
        <f>(VLOOKUP($K22,Sheet3!$A$3:$E$355,3,FALSE)*1000)/(VLOOKUP($K22,$A$8:$E$413,3,FALSE))</f>
        <v>0.36734693877551022</v>
      </c>
      <c r="P22">
        <f>(VLOOKUP($K22,Sheet3!$A$3:$E$355,4,FALSE)*1000)/(VLOOKUP($K22,$A$8:$E$413,4,FALSE))</f>
        <v>1.3744075829383886</v>
      </c>
      <c r="Q22">
        <f>(VLOOKUP($K22,Sheet3!$A$3:$E$355,5,FALSE)*1000)/(VLOOKUP($K22,$A$8:$E$413,5,FALSE))</f>
        <v>0.54163845633039942</v>
      </c>
      <c r="R22" t="str">
        <f>IF(VLOOKUP($K22,Sheet5!$A$1:$C$384,3,FALSE)="SD",VLOOKUP($K22,Sheet5!$A$1:$B$384,2,FALSE),"oops")</f>
        <v>oops</v>
      </c>
      <c r="S22" t="str">
        <f t="shared" si="0"/>
        <v>Blackburn with Darwen</v>
      </c>
      <c r="T22">
        <f>N22+IF($R22="oops",0,VLOOKUP($R22,'unitaries counties'!$K$2:$Q$36,4,FALSE))</f>
        <v>2.1203830369357046</v>
      </c>
      <c r="U22">
        <f>O22+IF($R22="oops",0,VLOOKUP($R22,'unitaries counties'!$K$2:$Q$36,4,FALSE))</f>
        <v>0.36734693877551022</v>
      </c>
      <c r="V22">
        <f>P22+IF($R22="oops",0,VLOOKUP($R22,'unitaries counties'!$K$2:$Q$36,4,FALSE))</f>
        <v>1.3744075829383886</v>
      </c>
      <c r="W22">
        <f>Q22+IF($R22="oops",0,VLOOKUP($R22,'unitaries counties'!$K$2:$Q$36,4,FALSE))</f>
        <v>0.54163845633039942</v>
      </c>
      <c r="Z22" t="str">
        <f t="array" ref="Z22">IF(ISERROR(INDEX($R$2:$S$900,SMALL(IF($R$2:$R$900=Sheet6!H$10,ROW($R$2:$R$900)-1),ROW(21:21)),2)),"",INDEX($R$2:$S$900,SMALL(IF($R$2:$R$900=Sheet6!H$10,ROW($R$2:$R$900)-1),ROW(21:21)),2))</f>
        <v/>
      </c>
    </row>
    <row r="23" spans="1:26" x14ac:dyDescent="0.25">
      <c r="A23" t="s">
        <v>20</v>
      </c>
      <c r="B23">
        <f>VLOOKUP($A23,Sheet4!$A$8:$D$414,2,FALSE)</f>
        <v>329100</v>
      </c>
      <c r="C23">
        <f>VLOOKUP($A23,Sheet4!$A$8:$D$414,3,FALSE)</f>
        <v>329600</v>
      </c>
      <c r="D23">
        <f>VLOOKUP($A23,Sheet4!$A$8:$D$414,4,FALSE)</f>
        <v>329500</v>
      </c>
      <c r="E23">
        <v>330200</v>
      </c>
      <c r="K23" t="s">
        <v>18</v>
      </c>
      <c r="L23" t="s">
        <v>456</v>
      </c>
      <c r="N23">
        <f>(VLOOKUP($K23,Sheet3!$A$3:$E$355,2,FALSE)*1000)/(VLOOKUP($K23,$A$8:$E$413,2,FALSE))</f>
        <v>20.301542776998598</v>
      </c>
      <c r="O23">
        <f>(VLOOKUP($K23,Sheet3!$A$3:$E$355,3,FALSE)*1000)/(VLOOKUP($K23,$A$8:$E$413,3,FALSE))</f>
        <v>21.512605042016808</v>
      </c>
      <c r="P23">
        <f>(VLOOKUP($K23,Sheet3!$A$3:$E$355,4,FALSE)*1000)/(VLOOKUP($K23,$A$8:$E$413,4,FALSE))</f>
        <v>25.207600281491906</v>
      </c>
      <c r="Q23">
        <f>(VLOOKUP($K23,Sheet3!$A$3:$E$355,5,FALSE)*1000)/(VLOOKUP($K23,$A$8:$E$413,5,FALSE))</f>
        <v>20.45774647887324</v>
      </c>
      <c r="R23" t="str">
        <f>IF(VLOOKUP($K23,Sheet5!$A$1:$C$384,3,FALSE)="SD",VLOOKUP($K23,Sheet5!$A$1:$B$384,2,FALSE),"oops")</f>
        <v>oops</v>
      </c>
      <c r="S23" t="str">
        <f t="shared" si="0"/>
        <v>Blackpool</v>
      </c>
      <c r="T23">
        <f>N23+IF($R23="oops",0,VLOOKUP($R23,'unitaries counties'!$K$2:$Q$36,4,FALSE))</f>
        <v>20.301542776998598</v>
      </c>
      <c r="U23">
        <f>O23+IF($R23="oops",0,VLOOKUP($R23,'unitaries counties'!$K$2:$Q$36,4,FALSE))</f>
        <v>21.512605042016808</v>
      </c>
      <c r="V23">
        <f>P23+IF($R23="oops",0,VLOOKUP($R23,'unitaries counties'!$K$2:$Q$36,4,FALSE))</f>
        <v>25.207600281491906</v>
      </c>
      <c r="W23">
        <f>Q23+IF($R23="oops",0,VLOOKUP($R23,'unitaries counties'!$K$2:$Q$36,4,FALSE))</f>
        <v>20.45774647887324</v>
      </c>
      <c r="Z23" t="str">
        <f t="array" ref="Z23">IF(ISERROR(INDEX($R$2:$S$900,SMALL(IF($R$2:$R$900=Sheet6!H$10,ROW($R$2:$R$900)-1),ROW(22:22)),2)),"",INDEX($R$2:$S$900,SMALL(IF($R$2:$R$900=Sheet6!H$10,ROW($R$2:$R$900)-1),ROW(22:22)),2))</f>
        <v/>
      </c>
    </row>
    <row r="24" spans="1:26" x14ac:dyDescent="0.25">
      <c r="A24" t="s">
        <v>21</v>
      </c>
      <c r="B24">
        <f>VLOOKUP($A24,Sheet4!$A$8:$D$414,2,FALSE)</f>
        <v>123600</v>
      </c>
      <c r="C24">
        <f>VLOOKUP($A24,Sheet4!$A$8:$D$414,3,FALSE)</f>
        <v>124800</v>
      </c>
      <c r="D24">
        <f>VLOOKUP($A24,Sheet4!$A$8:$D$414,4,FALSE)</f>
        <v>125700</v>
      </c>
      <c r="E24">
        <v>125700</v>
      </c>
      <c r="K24" t="s">
        <v>262</v>
      </c>
      <c r="L24" t="s">
        <v>453</v>
      </c>
      <c r="N24">
        <f>(VLOOKUP($K24,Sheet3!$A$3:$E$355,2,FALSE)*1000)/(VLOOKUP($K24,$A$8:$E$413,2,FALSE))</f>
        <v>0</v>
      </c>
      <c r="O24">
        <f>(VLOOKUP($K24,Sheet3!$A$3:$E$355,3,FALSE)*1000)/(VLOOKUP($K24,$A$8:$E$413,3,FALSE))</f>
        <v>0</v>
      </c>
      <c r="P24">
        <f>(VLOOKUP($K24,Sheet3!$A$3:$E$355,4,FALSE)*1000)/(VLOOKUP($K24,$A$8:$E$413,4,FALSE))</f>
        <v>0</v>
      </c>
      <c r="Q24">
        <f>(VLOOKUP($K24,Sheet3!$A$3:$E$355,5,FALSE)*1000)/(VLOOKUP($K24,$A$8:$E$413,5,FALSE))</f>
        <v>0</v>
      </c>
      <c r="R24" t="str">
        <f>IF(VLOOKUP($K24,Sheet5!$A$1:$C$384,3,FALSE)="SD",VLOOKUP($K24,Sheet5!$A$1:$B$384,2,FALSE),"oops")</f>
        <v>Derbyshire</v>
      </c>
      <c r="S24" t="str">
        <f t="shared" si="0"/>
        <v>Bolsover</v>
      </c>
      <c r="T24">
        <f>N24+IF($R24="oops",0,VLOOKUP($R24,'unitaries counties'!$K$2:$Q$36,4,FALSE))</f>
        <v>0</v>
      </c>
      <c r="U24">
        <f>O24+IF($R24="oops",0,VLOOKUP($R24,'unitaries counties'!$K$2:$Q$36,4,FALSE))</f>
        <v>0</v>
      </c>
      <c r="V24">
        <f>P24+IF($R24="oops",0,VLOOKUP($R24,'unitaries counties'!$K$2:$Q$36,4,FALSE))</f>
        <v>0</v>
      </c>
      <c r="W24">
        <f>Q24+IF($R24="oops",0,VLOOKUP($R24,'unitaries counties'!$K$2:$Q$36,4,FALSE))</f>
        <v>0</v>
      </c>
      <c r="Z24" t="str">
        <f t="array" ref="Z24">IF(ISERROR(INDEX($R$2:$S$900,SMALL(IF($R$2:$R$900=Sheet6!H$10,ROW($R$2:$R$900)-1),ROW(23:23)),2)),"",INDEX($R$2:$S$900,SMALL(IF($R$2:$R$900=Sheet6!H$10,ROW($R$2:$R$900)-1),ROW(23:23)),2))</f>
        <v/>
      </c>
    </row>
    <row r="25" spans="1:26" x14ac:dyDescent="0.25">
      <c r="A25" t="s">
        <v>22</v>
      </c>
      <c r="B25">
        <f>VLOOKUP($A25,Sheet4!$A$8:$D$414,2,FALSE)</f>
        <v>200100</v>
      </c>
      <c r="C25">
        <f>VLOOKUP($A25,Sheet4!$A$8:$D$414,3,FALSE)</f>
        <v>201300</v>
      </c>
      <c r="D25">
        <f>VLOOKUP($A25,Sheet4!$A$8:$D$414,4,FALSE)</f>
        <v>202700</v>
      </c>
      <c r="E25">
        <v>203700</v>
      </c>
      <c r="K25" t="s">
        <v>24</v>
      </c>
      <c r="L25" t="s">
        <v>457</v>
      </c>
      <c r="N25">
        <f>(VLOOKUP($K25,Sheet3!$A$3:$E$355,2,FALSE)*1000)/(VLOOKUP($K25,$A$8:$E$413,2,FALSE))</f>
        <v>3.4542124542124544</v>
      </c>
      <c r="O25">
        <f>(VLOOKUP($K25,Sheet3!$A$3:$E$355,3,FALSE)*1000)/(VLOOKUP($K25,$A$8:$E$413,3,FALSE))</f>
        <v>4.0370639534883717</v>
      </c>
      <c r="P25">
        <f>(VLOOKUP($K25,Sheet3!$A$3:$E$355,4,FALSE)*1000)/(VLOOKUP($K25,$A$8:$E$413,4,FALSE))</f>
        <v>4.7746123332131267</v>
      </c>
      <c r="Q25">
        <f>(VLOOKUP($K25,Sheet3!$A$3:$E$355,5,FALSE)*1000)/(VLOOKUP($K25,$A$8:$E$413,5,FALSE))</f>
        <v>2.913978494623656</v>
      </c>
      <c r="R25" t="str">
        <f>IF(VLOOKUP($K25,Sheet5!$A$1:$C$384,3,FALSE)="SD",VLOOKUP($K25,Sheet5!$A$1:$B$384,2,FALSE),"oops")</f>
        <v>oops</v>
      </c>
      <c r="S25" t="str">
        <f t="shared" si="0"/>
        <v>Bolton</v>
      </c>
      <c r="T25">
        <f>N25+IF($R25="oops",0,VLOOKUP($R25,'unitaries counties'!$K$2:$Q$36,4,FALSE))</f>
        <v>3.4542124542124544</v>
      </c>
      <c r="U25">
        <f>O25+IF($R25="oops",0,VLOOKUP($R25,'unitaries counties'!$K$2:$Q$36,4,FALSE))</f>
        <v>4.0370639534883717</v>
      </c>
      <c r="V25">
        <f>P25+IF($R25="oops",0,VLOOKUP($R25,'unitaries counties'!$K$2:$Q$36,4,FALSE))</f>
        <v>4.7746123332131267</v>
      </c>
      <c r="W25">
        <f>Q25+IF($R25="oops",0,VLOOKUP($R25,'unitaries counties'!$K$2:$Q$36,4,FALSE))</f>
        <v>2.913978494623656</v>
      </c>
      <c r="Z25" t="str">
        <f t="array" ref="Z25">IF(ISERROR(INDEX($R$2:$S$900,SMALL(IF($R$2:$R$900=Sheet6!H$10,ROW($R$2:$R$900)-1),ROW(24:24)),2)),"",INDEX($R$2:$S$900,SMALL(IF($R$2:$R$900=Sheet6!H$10,ROW($R$2:$R$900)-1),ROW(24:24)),2))</f>
        <v/>
      </c>
    </row>
    <row r="26" spans="1:26" x14ac:dyDescent="0.25">
      <c r="A26" t="s">
        <v>236</v>
      </c>
      <c r="B26">
        <f>VLOOKUP($A26,Sheet4!$A$8:$D$414,2,FALSE)</f>
        <v>96400</v>
      </c>
      <c r="C26">
        <f>VLOOKUP($A26,Sheet4!$A$8:$D$414,3,FALSE)</f>
        <v>96300</v>
      </c>
      <c r="D26">
        <f>VLOOKUP($A26,Sheet4!$A$8:$D$414,4,FALSE)</f>
        <v>96400</v>
      </c>
      <c r="E26">
        <v>96300</v>
      </c>
      <c r="K26" t="s">
        <v>276</v>
      </c>
      <c r="L26" t="s">
        <v>453</v>
      </c>
      <c r="N26">
        <f>(VLOOKUP($K26,Sheet3!$A$3:$E$355,2,FALSE)*1000)/(VLOOKUP($K26,$A$8:$E$413,2,FALSE))</f>
        <v>12.239747634069401</v>
      </c>
      <c r="O26">
        <f>(VLOOKUP($K26,Sheet3!$A$3:$E$355,3,FALSE)*1000)/(VLOOKUP($K26,$A$8:$E$413,3,FALSE))</f>
        <v>11.209302325581396</v>
      </c>
      <c r="P26">
        <f>(VLOOKUP($K26,Sheet3!$A$3:$E$355,4,FALSE)*1000)/(VLOOKUP($K26,$A$8:$E$413,4,FALSE))</f>
        <v>9.0092879256965936</v>
      </c>
      <c r="Q26">
        <f>(VLOOKUP($K26,Sheet3!$A$3:$E$355,5,FALSE)*1000)/(VLOOKUP($K26,$A$8:$E$413,5,FALSE))</f>
        <v>8.9969135802469129</v>
      </c>
      <c r="R26" t="str">
        <f>IF(VLOOKUP($K26,Sheet5!$A$1:$C$384,3,FALSE)="SD",VLOOKUP($K26,Sheet5!$A$1:$B$384,2,FALSE),"oops")</f>
        <v>Lincolnshire</v>
      </c>
      <c r="S26" t="str">
        <f t="shared" si="0"/>
        <v>Boston</v>
      </c>
      <c r="T26">
        <f>N26+IF($R26="oops",0,VLOOKUP($R26,'unitaries counties'!$K$2:$Q$36,4,FALSE))</f>
        <v>12.239747634069401</v>
      </c>
      <c r="U26">
        <f>O26+IF($R26="oops",0,VLOOKUP($R26,'unitaries counties'!$K$2:$Q$36,4,FALSE))</f>
        <v>11.209302325581396</v>
      </c>
      <c r="V26">
        <f>P26+IF($R26="oops",0,VLOOKUP($R26,'unitaries counties'!$K$2:$Q$36,4,FALSE))</f>
        <v>9.0092879256965936</v>
      </c>
      <c r="W26">
        <f>Q26+IF($R26="oops",0,VLOOKUP($R26,'unitaries counties'!$K$2:$Q$36,4,FALSE))</f>
        <v>8.9969135802469129</v>
      </c>
      <c r="Z26" t="str">
        <f t="array" ref="Z26">IF(ISERROR(INDEX($R$2:$S$900,SMALL(IF($R$2:$R$900=Sheet6!H$10,ROW($R$2:$R$900)-1),ROW(25:25)),2)),"",INDEX($R$2:$S$900,SMALL(IF($R$2:$R$900=Sheet6!H$10,ROW($R$2:$R$900)-1),ROW(25:25)),2))</f>
        <v/>
      </c>
    </row>
    <row r="27" spans="1:26" x14ac:dyDescent="0.25">
      <c r="A27" t="s">
        <v>237</v>
      </c>
      <c r="B27">
        <f>VLOOKUP($A27,Sheet4!$A$8:$D$414,2,FALSE)</f>
        <v>69800</v>
      </c>
      <c r="C27">
        <f>VLOOKUP($A27,Sheet4!$A$8:$D$414,3,FALSE)</f>
        <v>69400</v>
      </c>
      <c r="D27">
        <f>VLOOKUP($A27,Sheet4!$A$8:$D$414,4,FALSE)</f>
        <v>69100</v>
      </c>
      <c r="E27">
        <v>68400</v>
      </c>
      <c r="K27" t="s">
        <v>140</v>
      </c>
      <c r="L27" t="s">
        <v>456</v>
      </c>
      <c r="N27">
        <f>(VLOOKUP($K27,Sheet3!$A$3:$E$355,2,FALSE)*1000)/(VLOOKUP($K27,$A$8:$E$413,2,FALSE))</f>
        <v>29.839357429718877</v>
      </c>
      <c r="O27">
        <f>(VLOOKUP($K27,Sheet3!$A$3:$E$355,3,FALSE)*1000)/(VLOOKUP($K27,$A$8:$E$413,3,FALSE))</f>
        <v>21.310652537646401</v>
      </c>
      <c r="P27">
        <f>(VLOOKUP($K27,Sheet3!$A$3:$E$355,4,FALSE)*1000)/(VLOOKUP($K27,$A$8:$E$413,4,FALSE))</f>
        <v>18.69209809264305</v>
      </c>
      <c r="Q27">
        <f>(VLOOKUP($K27,Sheet3!$A$3:$E$355,5,FALSE)*1000)/(VLOOKUP($K27,$A$8:$E$413,5,FALSE))</f>
        <v>11.344402785216925</v>
      </c>
      <c r="R27" t="str">
        <f>IF(VLOOKUP($K27,Sheet5!$A$1:$C$384,3,FALSE)="SD",VLOOKUP($K27,Sheet5!$A$1:$B$384,2,FALSE),"oops")</f>
        <v>oops</v>
      </c>
      <c r="S27" t="str">
        <f t="shared" si="0"/>
        <v>Bournemouth</v>
      </c>
      <c r="T27">
        <f>N27+IF($R27="oops",0,VLOOKUP($R27,'unitaries counties'!$K$2:$Q$36,4,FALSE))</f>
        <v>29.839357429718877</v>
      </c>
      <c r="U27">
        <f>O27+IF($R27="oops",0,VLOOKUP($R27,'unitaries counties'!$K$2:$Q$36,4,FALSE))</f>
        <v>21.310652537646401</v>
      </c>
      <c r="V27">
        <f>P27+IF($R27="oops",0,VLOOKUP($R27,'unitaries counties'!$K$2:$Q$36,4,FALSE))</f>
        <v>18.69209809264305</v>
      </c>
      <c r="W27">
        <f>Q27+IF($R27="oops",0,VLOOKUP($R27,'unitaries counties'!$K$2:$Q$36,4,FALSE))</f>
        <v>11.344402785216925</v>
      </c>
      <c r="Z27" t="str">
        <f t="array" ref="Z27">IF(ISERROR(INDEX($R$2:$S$900,SMALL(IF($R$2:$R$900=Sheet6!H$10,ROW($R$2:$R$900)-1),ROW(26:26)),2)),"",INDEX($R$2:$S$900,SMALL(IF($R$2:$R$900=Sheet6!H$10,ROW($R$2:$R$900)-1),ROW(26:26)),2))</f>
        <v/>
      </c>
    </row>
    <row r="28" spans="1:26" x14ac:dyDescent="0.25">
      <c r="A28" t="s">
        <v>238</v>
      </c>
      <c r="B28">
        <f>VLOOKUP($A28,Sheet4!$A$8:$D$414,2,FALSE)</f>
        <v>107000</v>
      </c>
      <c r="C28">
        <f>VLOOKUP($A28,Sheet4!$A$8:$D$414,3,FALSE)</f>
        <v>107000</v>
      </c>
      <c r="D28">
        <f>VLOOKUP($A28,Sheet4!$A$8:$D$414,4,FALSE)</f>
        <v>107500</v>
      </c>
      <c r="E28">
        <v>108000</v>
      </c>
      <c r="K28" t="s">
        <v>120</v>
      </c>
      <c r="L28" t="s">
        <v>456</v>
      </c>
      <c r="N28">
        <f>(VLOOKUP($K28,Sheet3!$A$3:$E$355,2,FALSE)*1000)/(VLOOKUP($K28,$A$8:$E$413,2,FALSE))</f>
        <v>4.4861483467381591</v>
      </c>
      <c r="O28">
        <f>(VLOOKUP($K28,Sheet3!$A$3:$E$355,3,FALSE)*1000)/(VLOOKUP($K28,$A$8:$E$413,3,FALSE))</f>
        <v>4.7564216120460587</v>
      </c>
      <c r="P28">
        <f>(VLOOKUP($K28,Sheet3!$A$3:$E$355,4,FALSE)*1000)/(VLOOKUP($K28,$A$8:$E$413,4,FALSE))</f>
        <v>0.91468777484608621</v>
      </c>
      <c r="Q28">
        <f>(VLOOKUP($K28,Sheet3!$A$3:$E$355,5,FALSE)*1000)/(VLOOKUP($K28,$A$8:$E$413,5,FALSE))</f>
        <v>0.24326672458731538</v>
      </c>
      <c r="R28" t="str">
        <f>IF(VLOOKUP($K28,Sheet5!$A$1:$C$384,3,FALSE)="SD",VLOOKUP($K28,Sheet5!$A$1:$B$384,2,FALSE),"oops")</f>
        <v>oops</v>
      </c>
      <c r="S28" t="str">
        <f t="shared" si="0"/>
        <v>Bracknell Forest</v>
      </c>
      <c r="T28">
        <f>N28+IF($R28="oops",0,VLOOKUP($R28,'unitaries counties'!$K$2:$Q$36,4,FALSE))</f>
        <v>4.4861483467381591</v>
      </c>
      <c r="U28">
        <f>O28+IF($R28="oops",0,VLOOKUP($R28,'unitaries counties'!$K$2:$Q$36,4,FALSE))</f>
        <v>4.7564216120460587</v>
      </c>
      <c r="V28">
        <f>P28+IF($R28="oops",0,VLOOKUP($R28,'unitaries counties'!$K$2:$Q$36,4,FALSE))</f>
        <v>0.91468777484608621</v>
      </c>
      <c r="W28">
        <f>Q28+IF($R28="oops",0,VLOOKUP($R28,'unitaries counties'!$K$2:$Q$36,4,FALSE))</f>
        <v>0.24326672458731538</v>
      </c>
      <c r="Z28" t="str">
        <f t="array" ref="Z28">IF(ISERROR(INDEX($R$2:$S$900,SMALL(IF($R$2:$R$900=Sheet6!H$10,ROW($R$2:$R$900)-1),ROW(27:27)),2)),"",INDEX($R$2:$S$900,SMALL(IF($R$2:$R$900=Sheet6!H$10,ROW($R$2:$R$900)-1),ROW(27:27)),2))</f>
        <v/>
      </c>
    </row>
    <row r="29" spans="1:26" x14ac:dyDescent="0.25">
      <c r="A29" t="s">
        <v>239</v>
      </c>
      <c r="B29">
        <f>VLOOKUP($A29,Sheet4!$A$8:$D$414,2,FALSE)</f>
        <v>70700</v>
      </c>
      <c r="C29">
        <f>VLOOKUP($A29,Sheet4!$A$8:$D$414,3,FALSE)</f>
        <v>70600</v>
      </c>
      <c r="D29">
        <f>VLOOKUP($A29,Sheet4!$A$8:$D$414,4,FALSE)</f>
        <v>70600</v>
      </c>
      <c r="E29">
        <v>70300</v>
      </c>
      <c r="K29" t="s">
        <v>49</v>
      </c>
      <c r="L29" t="s">
        <v>457</v>
      </c>
      <c r="N29">
        <f>(VLOOKUP($K29,Sheet3!$A$3:$E$355,2,FALSE)*1000)/(VLOOKUP($K29,$A$8:$E$413,2,FALSE))</f>
        <v>1.4090554254488681</v>
      </c>
      <c r="O29">
        <f>(VLOOKUP($K29,Sheet3!$A$3:$E$355,3,FALSE)*1000)/(VLOOKUP($K29,$A$8:$E$413,3,FALSE))</f>
        <v>2.7528957528957529</v>
      </c>
      <c r="P29">
        <f>(VLOOKUP($K29,Sheet3!$A$3:$E$355,4,FALSE)*1000)/(VLOOKUP($K29,$A$8:$E$413,4,FALSE))</f>
        <v>2.0646147964060408</v>
      </c>
      <c r="Q29">
        <f>(VLOOKUP($K29,Sheet3!$A$3:$E$355,5,FALSE)*1000)/(VLOOKUP($K29,$A$8:$E$413,5,FALSE))</f>
        <v>5.0114372855508957</v>
      </c>
      <c r="R29" t="str">
        <f>IF(VLOOKUP($K29,Sheet5!$A$1:$C$384,3,FALSE)="SD",VLOOKUP($K29,Sheet5!$A$1:$B$384,2,FALSE),"oops")</f>
        <v>oops</v>
      </c>
      <c r="S29" t="str">
        <f t="shared" si="0"/>
        <v>Bradford</v>
      </c>
      <c r="T29">
        <f>N29+IF($R29="oops",0,VLOOKUP($R29,'unitaries counties'!$K$2:$Q$36,4,FALSE))</f>
        <v>1.4090554254488681</v>
      </c>
      <c r="U29">
        <f>O29+IF($R29="oops",0,VLOOKUP($R29,'unitaries counties'!$K$2:$Q$36,4,FALSE))</f>
        <v>2.7528957528957529</v>
      </c>
      <c r="V29">
        <f>P29+IF($R29="oops",0,VLOOKUP($R29,'unitaries counties'!$K$2:$Q$36,4,FALSE))</f>
        <v>2.0646147964060408</v>
      </c>
      <c r="W29">
        <f>Q29+IF($R29="oops",0,VLOOKUP($R29,'unitaries counties'!$K$2:$Q$36,4,FALSE))</f>
        <v>5.0114372855508957</v>
      </c>
      <c r="Z29" t="str">
        <f t="array" ref="Z29">IF(ISERROR(INDEX($R$2:$S$900,SMALL(IF($R$2:$R$900=Sheet6!H$10,ROW($R$2:$R$900)-1),ROW(28:28)),2)),"",INDEX($R$2:$S$900,SMALL(IF($R$2:$R$900=Sheet6!H$10,ROW($R$2:$R$900)-1),ROW(28:28)),2))</f>
        <v/>
      </c>
    </row>
    <row r="30" spans="1:26" x14ac:dyDescent="0.25">
      <c r="A30" t="s">
        <v>240</v>
      </c>
      <c r="B30">
        <f>VLOOKUP($A30,Sheet4!$A$8:$D$414,2,FALSE)</f>
        <v>52600</v>
      </c>
      <c r="C30">
        <f>VLOOKUP($A30,Sheet4!$A$8:$D$414,3,FALSE)</f>
        <v>52700</v>
      </c>
      <c r="D30">
        <f>VLOOKUP($A30,Sheet4!$A$8:$D$414,4,FALSE)</f>
        <v>52500</v>
      </c>
      <c r="E30">
        <v>52700</v>
      </c>
      <c r="K30" t="s">
        <v>322</v>
      </c>
      <c r="L30" t="s">
        <v>460</v>
      </c>
      <c r="N30">
        <f>(VLOOKUP($K30,Sheet3!$A$3:$E$355,2,FALSE)*1000)/(VLOOKUP($K30,$A$8:$E$413,2,FALSE))</f>
        <v>1.5421853388658369</v>
      </c>
      <c r="O30">
        <f>(VLOOKUP($K30,Sheet3!$A$3:$E$355,3,FALSE)*1000)/(VLOOKUP($K30,$A$8:$E$413,3,FALSE))</f>
        <v>3.6369863013698631</v>
      </c>
      <c r="P30">
        <f>(VLOOKUP($K30,Sheet3!$A$3:$E$355,4,FALSE)*1000)/(VLOOKUP($K30,$A$8:$E$413,4,FALSE))</f>
        <v>3.6542372881355933</v>
      </c>
      <c r="Q30">
        <f>(VLOOKUP($K30,Sheet3!$A$3:$E$355,5,FALSE)*1000)/(VLOOKUP($K30,$A$8:$E$413,5,FALSE))</f>
        <v>3.0390835579514826</v>
      </c>
      <c r="R30" t="str">
        <f>IF(VLOOKUP($K30,Sheet5!$A$1:$C$384,3,FALSE)="SD",VLOOKUP($K30,Sheet5!$A$1:$B$384,2,FALSE),"oops")</f>
        <v>Essex</v>
      </c>
      <c r="S30" t="str">
        <f t="shared" si="0"/>
        <v>Braintree</v>
      </c>
      <c r="T30">
        <f>N30+IF($R30="oops",0,VLOOKUP($R30,'unitaries counties'!$K$2:$Q$36,4,FALSE))</f>
        <v>0.99488559258095099</v>
      </c>
      <c r="U30">
        <f>O30+IF($R30="oops",0,VLOOKUP($R30,'unitaries counties'!$K$2:$Q$36,4,FALSE))</f>
        <v>3.0896865550849775</v>
      </c>
      <c r="V30">
        <f>P30+IF($R30="oops",0,VLOOKUP($R30,'unitaries counties'!$K$2:$Q$36,4,FALSE))</f>
        <v>3.1069375418507077</v>
      </c>
      <c r="W30">
        <f>Q30+IF($R30="oops",0,VLOOKUP($R30,'unitaries counties'!$K$2:$Q$36,4,FALSE))</f>
        <v>2.4917838116665969</v>
      </c>
      <c r="Z30" t="str">
        <f t="array" ref="Z30">IF(ISERROR(INDEX($R$2:$S$900,SMALL(IF($R$2:$R$900=Sheet6!H$10,ROW($R$2:$R$900)-1),ROW(29:29)),2)),"",INDEX($R$2:$S$900,SMALL(IF($R$2:$R$900=Sheet6!H$10,ROW($R$2:$R$900)-1),ROW(29:29)),2))</f>
        <v/>
      </c>
    </row>
    <row r="31" spans="1:26" x14ac:dyDescent="0.25">
      <c r="A31" t="s">
        <v>241</v>
      </c>
      <c r="B31">
        <f>VLOOKUP($A31,Sheet4!$A$8:$D$414,2,FALSE)</f>
        <v>104400</v>
      </c>
      <c r="C31">
        <f>VLOOKUP($A31,Sheet4!$A$8:$D$414,3,FALSE)</f>
        <v>104100</v>
      </c>
      <c r="D31">
        <f>VLOOKUP($A31,Sheet4!$A$8:$D$414,4,FALSE)</f>
        <v>103700</v>
      </c>
      <c r="E31">
        <v>103500</v>
      </c>
      <c r="K31" t="s">
        <v>343</v>
      </c>
      <c r="L31" t="s">
        <v>459</v>
      </c>
      <c r="N31">
        <f>(VLOOKUP($K31,Sheet3!$A$3:$E$355,2,FALSE)*1000)/(VLOOKUP($K31,$A$8:$E$413,2,FALSE))</f>
        <v>-1.7697063369397219</v>
      </c>
      <c r="O31">
        <f>(VLOOKUP($K31,Sheet3!$A$3:$E$355,3,FALSE)*1000)/(VLOOKUP($K31,$A$8:$E$413,3,FALSE))</f>
        <v>-6.1585835257890686E-2</v>
      </c>
      <c r="P31">
        <f>(VLOOKUP($K31,Sheet3!$A$3:$E$355,4,FALSE)*1000)/(VLOOKUP($K31,$A$8:$E$413,4,FALSE))</f>
        <v>-1.0610687022900764</v>
      </c>
      <c r="Q31">
        <f>(VLOOKUP($K31,Sheet3!$A$3:$E$355,5,FALSE)*1000)/(VLOOKUP($K31,$A$8:$E$413,5,FALSE))</f>
        <v>-1.4632297194844579</v>
      </c>
      <c r="R31" t="str">
        <f>IF(VLOOKUP($K31,Sheet5!$A$1:$C$384,3,FALSE)="SD",VLOOKUP($K31,Sheet5!$A$1:$B$384,2,FALSE),"oops")</f>
        <v>Norfolk</v>
      </c>
      <c r="S31" t="str">
        <f t="shared" si="0"/>
        <v>Breckland</v>
      </c>
      <c r="T31">
        <f>N31+IF($R31="oops",0,VLOOKUP($R31,'unitaries counties'!$K$2:$Q$36,4,FALSE))</f>
        <v>-2.9618140874123116</v>
      </c>
      <c r="U31">
        <f>O31+IF($R31="oops",0,VLOOKUP($R31,'unitaries counties'!$K$2:$Q$36,4,FALSE))</f>
        <v>-1.2536935857304805</v>
      </c>
      <c r="V31">
        <f>P31+IF($R31="oops",0,VLOOKUP($R31,'unitaries counties'!$K$2:$Q$36,4,FALSE))</f>
        <v>-2.2531764527626663</v>
      </c>
      <c r="W31">
        <f>Q31+IF($R31="oops",0,VLOOKUP($R31,'unitaries counties'!$K$2:$Q$36,4,FALSE))</f>
        <v>-2.6553374699570478</v>
      </c>
      <c r="Z31" t="str">
        <f t="array" ref="Z31">IF(ISERROR(INDEX($R$2:$S$900,SMALL(IF($R$2:$R$900=Sheet6!H$10,ROW($R$2:$R$900)-1),ROW(30:30)),2)),"",INDEX($R$2:$S$900,SMALL(IF($R$2:$R$900=Sheet6!H$10,ROW($R$2:$R$900)-1),ROW(30:30)),2))</f>
        <v/>
      </c>
    </row>
    <row r="32" spans="1:26" x14ac:dyDescent="0.25">
      <c r="A32" t="s">
        <v>24</v>
      </c>
      <c r="B32">
        <f>VLOOKUP($A32,Sheet4!$A$8:$D$414,2,FALSE)</f>
        <v>273000</v>
      </c>
      <c r="C32">
        <f>VLOOKUP($A32,Sheet4!$A$8:$D$414,3,FALSE)</f>
        <v>275200</v>
      </c>
      <c r="D32">
        <f>VLOOKUP($A32,Sheet4!$A$8:$D$414,4,FALSE)</f>
        <v>277300</v>
      </c>
      <c r="E32">
        <v>279000</v>
      </c>
      <c r="K32" t="s">
        <v>104</v>
      </c>
      <c r="L32" t="s">
        <v>457</v>
      </c>
      <c r="N32">
        <f>(VLOOKUP($K32,Sheet3!$A$3:$E$355,2,FALSE)*1000)/(VLOOKUP($K32,$A$8:$E$413,2,FALSE))</f>
        <v>13.482053002348206</v>
      </c>
      <c r="O32">
        <f>(VLOOKUP($K32,Sheet3!$A$3:$E$355,3,FALSE)*1000)/(VLOOKUP($K32,$A$8:$E$413,3,FALSE))</f>
        <v>12.880577427821523</v>
      </c>
      <c r="P32">
        <f>(VLOOKUP($K32,Sheet3!$A$3:$E$355,4,FALSE)*1000)/(VLOOKUP($K32,$A$8:$E$413,4,FALSE))</f>
        <v>8.6515054452274178</v>
      </c>
      <c r="Q32">
        <f>(VLOOKUP($K32,Sheet3!$A$3:$E$355,5,FALSE)*1000)/(VLOOKUP($K32,$A$8:$E$413,5,FALSE))</f>
        <v>8.4715602160788048</v>
      </c>
      <c r="R32" t="str">
        <f>IF(VLOOKUP($K32,Sheet5!$A$1:$C$384,3,FALSE)="SD",VLOOKUP($K32,Sheet5!$A$1:$B$384,2,FALSE),"oops")</f>
        <v>oops</v>
      </c>
      <c r="S32" t="str">
        <f t="shared" si="0"/>
        <v>Brent</v>
      </c>
      <c r="T32">
        <f>N32+IF($R32="oops",0,VLOOKUP($R32,'unitaries counties'!$K$2:$Q$36,4,FALSE))</f>
        <v>13.482053002348206</v>
      </c>
      <c r="U32">
        <f>O32+IF($R32="oops",0,VLOOKUP($R32,'unitaries counties'!$K$2:$Q$36,4,FALSE))</f>
        <v>12.880577427821523</v>
      </c>
      <c r="V32">
        <f>P32+IF($R32="oops",0,VLOOKUP($R32,'unitaries counties'!$K$2:$Q$36,4,FALSE))</f>
        <v>8.6515054452274178</v>
      </c>
      <c r="W32">
        <f>Q32+IF($R32="oops",0,VLOOKUP($R32,'unitaries counties'!$K$2:$Q$36,4,FALSE))</f>
        <v>8.4715602160788048</v>
      </c>
      <c r="Z32" t="str">
        <f t="array" ref="Z32">IF(ISERROR(INDEX($R$2:$S$900,SMALL(IF($R$2:$R$900=Sheet6!H$10,ROW($R$2:$R$900)-1),ROW(31:31)),2)),"",INDEX($R$2:$S$900,SMALL(IF($R$2:$R$900=Sheet6!H$10,ROW($R$2:$R$900)-1),ROW(31:31)),2))</f>
        <v/>
      </c>
    </row>
    <row r="33" spans="1:26" x14ac:dyDescent="0.25">
      <c r="A33" t="s">
        <v>25</v>
      </c>
      <c r="B33">
        <f>VLOOKUP($A33,Sheet4!$A$8:$D$414,2,FALSE)</f>
        <v>183900</v>
      </c>
      <c r="C33">
        <f>VLOOKUP($A33,Sheet4!$A$8:$D$414,3,FALSE)</f>
        <v>184800</v>
      </c>
      <c r="D33">
        <f>VLOOKUP($A33,Sheet4!$A$8:$D$414,4,FALSE)</f>
        <v>185400</v>
      </c>
      <c r="E33">
        <v>186200</v>
      </c>
      <c r="K33" t="s">
        <v>323</v>
      </c>
      <c r="L33" t="s">
        <v>453</v>
      </c>
      <c r="N33">
        <f>(VLOOKUP($K33,Sheet3!$A$3:$E$355,2,FALSE)*1000)/(VLOOKUP($K33,$A$8:$E$413,2,FALSE))</f>
        <v>12.861072902338377</v>
      </c>
      <c r="O33">
        <f>(VLOOKUP($K33,Sheet3!$A$3:$E$355,3,FALSE)*1000)/(VLOOKUP($K33,$A$8:$E$413,3,FALSE))</f>
        <v>12.769440654843111</v>
      </c>
      <c r="P33">
        <f>(VLOOKUP($K33,Sheet3!$A$3:$E$355,4,FALSE)*1000)/(VLOOKUP($K33,$A$8:$E$413,4,FALSE))</f>
        <v>-5.0406504065040654</v>
      </c>
      <c r="Q33">
        <f>(VLOOKUP($K33,Sheet3!$A$3:$E$355,5,FALSE)*1000)/(VLOOKUP($K33,$A$8:$E$413,5,FALSE))</f>
        <v>8.7972972972972965</v>
      </c>
      <c r="R33" t="str">
        <f>IF(VLOOKUP($K33,Sheet5!$A$1:$C$384,3,FALSE)="SD",VLOOKUP($K33,Sheet5!$A$1:$B$384,2,FALSE),"oops")</f>
        <v>Essex</v>
      </c>
      <c r="S33" t="str">
        <f t="shared" si="0"/>
        <v>Brentwood</v>
      </c>
      <c r="T33">
        <f>N33+IF($R33="oops",0,VLOOKUP($R33,'unitaries counties'!$K$2:$Q$36,4,FALSE))</f>
        <v>12.313773156053491</v>
      </c>
      <c r="U33">
        <f>O33+IF($R33="oops",0,VLOOKUP($R33,'unitaries counties'!$K$2:$Q$36,4,FALSE))</f>
        <v>12.222140908558226</v>
      </c>
      <c r="V33">
        <f>P33+IF($R33="oops",0,VLOOKUP($R33,'unitaries counties'!$K$2:$Q$36,4,FALSE))</f>
        <v>-5.5879501527889515</v>
      </c>
      <c r="W33">
        <f>Q33+IF($R33="oops",0,VLOOKUP($R33,'unitaries counties'!$K$2:$Q$36,4,FALSE))</f>
        <v>8.2499975510124113</v>
      </c>
      <c r="Z33" t="str">
        <f t="array" ref="Z33">IF(ISERROR(INDEX($R$2:$S$900,SMALL(IF($R$2:$R$900=Sheet6!H$10,ROW($R$2:$R$900)-1),ROW(32:32)),2)),"",INDEX($R$2:$S$900,SMALL(IF($R$2:$R$900=Sheet6!H$10,ROW($R$2:$R$900)-1),ROW(32:32)),2))</f>
        <v/>
      </c>
    </row>
    <row r="34" spans="1:26" x14ac:dyDescent="0.25">
      <c r="A34" t="s">
        <v>26</v>
      </c>
      <c r="B34">
        <f>VLOOKUP($A34,Sheet4!$A$8:$D$414,2,FALSE)</f>
        <v>483800</v>
      </c>
      <c r="C34">
        <f>VLOOKUP($A34,Sheet4!$A$8:$D$414,3,FALSE)</f>
        <v>492600</v>
      </c>
      <c r="D34">
        <f>VLOOKUP($A34,Sheet4!$A$8:$D$414,4,FALSE)</f>
        <v>502900</v>
      </c>
      <c r="E34">
        <v>510800</v>
      </c>
      <c r="K34" t="s">
        <v>121</v>
      </c>
      <c r="L34" t="s">
        <v>456</v>
      </c>
      <c r="N34">
        <f>(VLOOKUP($K34,Sheet3!$A$3:$E$355,2,FALSE)*1000)/(VLOOKUP($K34,$A$8:$E$413,2,FALSE))</f>
        <v>44.205572289156628</v>
      </c>
      <c r="O34">
        <f>(VLOOKUP($K34,Sheet3!$A$3:$E$355,3,FALSE)*1000)/(VLOOKUP($K34,$A$8:$E$413,3,FALSE))</f>
        <v>47.287569573283861</v>
      </c>
      <c r="P34">
        <f>(VLOOKUP($K34,Sheet3!$A$3:$E$355,4,FALSE)*1000)/(VLOOKUP($K34,$A$8:$E$413,4,FALSE))</f>
        <v>52.879120879120876</v>
      </c>
      <c r="Q34">
        <f>(VLOOKUP($K34,Sheet3!$A$3:$E$355,5,FALSE)*1000)/(VLOOKUP($K34,$A$8:$E$413,5,FALSE))</f>
        <v>58.934010152284266</v>
      </c>
      <c r="R34" t="str">
        <f>IF(VLOOKUP($K34,Sheet5!$A$1:$C$384,3,FALSE)="SD",VLOOKUP($K34,Sheet5!$A$1:$B$384,2,FALSE),"oops")</f>
        <v>oops</v>
      </c>
      <c r="S34" t="str">
        <f t="shared" si="0"/>
        <v>Brighton and Hove</v>
      </c>
      <c r="T34">
        <f>N34+IF($R34="oops",0,VLOOKUP($R34,'unitaries counties'!$K$2:$Q$36,4,FALSE))</f>
        <v>44.205572289156628</v>
      </c>
      <c r="U34">
        <f>O34+IF($R34="oops",0,VLOOKUP($R34,'unitaries counties'!$K$2:$Q$36,4,FALSE))</f>
        <v>47.287569573283861</v>
      </c>
      <c r="V34">
        <f>P34+IF($R34="oops",0,VLOOKUP($R34,'unitaries counties'!$K$2:$Q$36,4,FALSE))</f>
        <v>52.879120879120876</v>
      </c>
      <c r="W34">
        <f>Q34+IF($R34="oops",0,VLOOKUP($R34,'unitaries counties'!$K$2:$Q$36,4,FALSE))</f>
        <v>58.934010152284266</v>
      </c>
      <c r="Z34" t="str">
        <f t="array" ref="Z34">IF(ISERROR(INDEX($R$2:$S$900,SMALL(IF($R$2:$R$900=Sheet6!H$10,ROW($R$2:$R$900)-1),ROW(33:33)),2)),"",INDEX($R$2:$S$900,SMALL(IF($R$2:$R$900=Sheet6!H$10,ROW($R$2:$R$900)-1),ROW(33:33)),2))</f>
        <v/>
      </c>
    </row>
    <row r="35" spans="1:26" x14ac:dyDescent="0.25">
      <c r="A35" t="s">
        <v>27</v>
      </c>
      <c r="B35">
        <f>VLOOKUP($A35,Sheet4!$A$8:$D$414,2,FALSE)</f>
        <v>222800</v>
      </c>
      <c r="C35">
        <f>VLOOKUP($A35,Sheet4!$A$8:$D$414,3,FALSE)</f>
        <v>223800</v>
      </c>
      <c r="D35">
        <f>VLOOKUP($A35,Sheet4!$A$8:$D$414,4,FALSE)</f>
        <v>225200</v>
      </c>
      <c r="E35">
        <v>225900</v>
      </c>
      <c r="K35" t="s">
        <v>438</v>
      </c>
      <c r="L35" t="s">
        <v>456</v>
      </c>
      <c r="N35">
        <f>(VLOOKUP($K35,Sheet3!$A$3:$E$355,2,FALSE)*1000)/(VLOOKUP($K35,$A$8:$E$413,2,FALSE))</f>
        <v>4.7971360381861574</v>
      </c>
      <c r="O35">
        <f>(VLOOKUP($K35,Sheet3!$A$3:$E$355,3,FALSE)*1000)/(VLOOKUP($K35,$A$8:$E$413,3,FALSE))</f>
        <v>6.4893617021276597</v>
      </c>
      <c r="P35">
        <f>(VLOOKUP($K35,Sheet3!$A$3:$E$355,4,FALSE)*1000)/(VLOOKUP($K35,$A$8:$E$413,4,FALSE))</f>
        <v>8.5797710815230079</v>
      </c>
      <c r="Q35">
        <f>(VLOOKUP($K35,Sheet3!$A$3:$E$355,5,FALSE)*1000)/(VLOOKUP($K35,$A$8:$E$413,5,FALSE))</f>
        <v>9.7618497109826592</v>
      </c>
      <c r="R35" t="str">
        <f>IF(VLOOKUP($K35,Sheet5!$A$1:$C$384,3,FALSE)="SD",VLOOKUP($K35,Sheet5!$A$1:$B$384,2,FALSE),"oops")</f>
        <v>oops</v>
      </c>
      <c r="S35" t="str">
        <f t="shared" si="0"/>
        <v>Bristol City of</v>
      </c>
      <c r="T35">
        <f>N35+IF($R35="oops",0,VLOOKUP($R35,'unitaries counties'!$K$2:$Q$36,4,FALSE))</f>
        <v>4.7971360381861574</v>
      </c>
      <c r="U35">
        <f>O35+IF($R35="oops",0,VLOOKUP($R35,'unitaries counties'!$K$2:$Q$36,4,FALSE))</f>
        <v>6.4893617021276597</v>
      </c>
      <c r="V35">
        <f>P35+IF($R35="oops",0,VLOOKUP($R35,'unitaries counties'!$K$2:$Q$36,4,FALSE))</f>
        <v>8.5797710815230079</v>
      </c>
      <c r="W35">
        <f>Q35+IF($R35="oops",0,VLOOKUP($R35,'unitaries counties'!$K$2:$Q$36,4,FALSE))</f>
        <v>9.7618497109826592</v>
      </c>
      <c r="Z35" t="str">
        <f t="array" ref="Z35">IF(ISERROR(INDEX($R$2:$S$900,SMALL(IF($R$2:$R$900=Sheet6!H$10,ROW($R$2:$R$900)-1),ROW(34:34)),2)),"",INDEX($R$2:$S$900,SMALL(IF($R$2:$R$900=Sheet6!H$10,ROW($R$2:$R$900)-1),ROW(34:34)),2))</f>
        <v/>
      </c>
    </row>
    <row r="36" spans="1:26" x14ac:dyDescent="0.25">
      <c r="A36" t="s">
        <v>28</v>
      </c>
      <c r="B36">
        <f>VLOOKUP($A36,Sheet4!$A$8:$D$414,2,FALSE)</f>
        <v>210200</v>
      </c>
      <c r="C36">
        <f>VLOOKUP($A36,Sheet4!$A$8:$D$414,3,FALSE)</f>
        <v>210800</v>
      </c>
      <c r="D36">
        <f>VLOOKUP($A36,Sheet4!$A$8:$D$414,4,FALSE)</f>
        <v>211900</v>
      </c>
      <c r="E36">
        <v>212000</v>
      </c>
      <c r="K36" t="s">
        <v>344</v>
      </c>
      <c r="L36" t="s">
        <v>453</v>
      </c>
      <c r="N36">
        <f>(VLOOKUP($K36,Sheet3!$A$3:$E$355,2,FALSE)*1000)/(VLOOKUP($K36,$A$8:$E$413,2,FALSE))</f>
        <v>-0.12924071082390953</v>
      </c>
      <c r="O36">
        <f>(VLOOKUP($K36,Sheet3!$A$3:$E$355,3,FALSE)*1000)/(VLOOKUP($K36,$A$8:$E$413,3,FALSE))</f>
        <v>-0.17670682730923695</v>
      </c>
      <c r="P36">
        <f>(VLOOKUP($K36,Sheet3!$A$3:$E$355,4,FALSE)*1000)/(VLOOKUP($K36,$A$8:$E$413,4,FALSE))</f>
        <v>-0.1764234161988773</v>
      </c>
      <c r="Q36">
        <f>(VLOOKUP($K36,Sheet3!$A$3:$E$355,5,FALSE)*1000)/(VLOOKUP($K36,$A$8:$E$413,5,FALSE))</f>
        <v>-0.18370607028753994</v>
      </c>
      <c r="R36" t="str">
        <f>IF(VLOOKUP($K36,Sheet5!$A$1:$C$384,3,FALSE)="SD",VLOOKUP($K36,Sheet5!$A$1:$B$384,2,FALSE),"oops")</f>
        <v>Norfolk</v>
      </c>
      <c r="S36" t="str">
        <f t="shared" si="0"/>
        <v>Broadland</v>
      </c>
      <c r="T36">
        <f>N36+IF($R36="oops",0,VLOOKUP($R36,'unitaries counties'!$K$2:$Q$36,4,FALSE))</f>
        <v>-1.3213484612964994</v>
      </c>
      <c r="U36">
        <f>O36+IF($R36="oops",0,VLOOKUP($R36,'unitaries counties'!$K$2:$Q$36,4,FALSE))</f>
        <v>-1.3688145777818268</v>
      </c>
      <c r="V36">
        <f>P36+IF($R36="oops",0,VLOOKUP($R36,'unitaries counties'!$K$2:$Q$36,4,FALSE))</f>
        <v>-1.3685311666714672</v>
      </c>
      <c r="W36">
        <f>Q36+IF($R36="oops",0,VLOOKUP($R36,'unitaries counties'!$K$2:$Q$36,4,FALSE))</f>
        <v>-1.3758138207601298</v>
      </c>
      <c r="Z36" t="str">
        <f t="array" ref="Z36">IF(ISERROR(INDEX($R$2:$S$900,SMALL(IF($R$2:$R$900=Sheet6!G$10,ROW($R$2:$R$900)-1),ROW(35:35)),2)),"",INDEX($R$2:$S$900,SMALL(IF($R$2:$R$900=Sheet6!G$10,ROW($R$2:$R$900)-1),ROW(35:35)),2))</f>
        <v/>
      </c>
    </row>
    <row r="37" spans="1:26" x14ac:dyDescent="0.25">
      <c r="A37" t="s">
        <v>29</v>
      </c>
      <c r="B37">
        <f>VLOOKUP($A37,Sheet4!$A$8:$D$414,2,FALSE)</f>
        <v>228900</v>
      </c>
      <c r="C37">
        <f>VLOOKUP($A37,Sheet4!$A$8:$D$414,3,FALSE)</f>
        <v>231800</v>
      </c>
      <c r="D37">
        <f>VLOOKUP($A37,Sheet4!$A$8:$D$414,4,FALSE)</f>
        <v>234500</v>
      </c>
      <c r="E37">
        <v>237100</v>
      </c>
      <c r="K37" t="s">
        <v>105</v>
      </c>
      <c r="L37" t="s">
        <v>457</v>
      </c>
      <c r="N37">
        <f>(VLOOKUP($K37,Sheet3!$A$3:$E$355,2,FALSE)*1000)/(VLOOKUP($K37,$A$8:$E$413,2,FALSE))</f>
        <v>12.919517758227435</v>
      </c>
      <c r="O37">
        <f>(VLOOKUP($K37,Sheet3!$A$3:$E$355,3,FALSE)*1000)/(VLOOKUP($K37,$A$8:$E$413,3,FALSE))</f>
        <v>14.397278029812055</v>
      </c>
      <c r="P37">
        <f>(VLOOKUP($K37,Sheet3!$A$3:$E$355,4,FALSE)*1000)/(VLOOKUP($K37,$A$8:$E$413,4,FALSE))</f>
        <v>15.247907276239536</v>
      </c>
      <c r="Q37">
        <f>(VLOOKUP($K37,Sheet3!$A$3:$E$355,5,FALSE)*1000)/(VLOOKUP($K37,$A$8:$E$413,5,FALSE))</f>
        <v>18.105095541401273</v>
      </c>
      <c r="R37" t="str">
        <f>IF(VLOOKUP($K37,Sheet5!$A$1:$C$384,3,FALSE)="SD",VLOOKUP($K37,Sheet5!$A$1:$B$384,2,FALSE),"oops")</f>
        <v>oops</v>
      </c>
      <c r="S37" t="str">
        <f t="shared" si="0"/>
        <v>Bromley</v>
      </c>
      <c r="T37">
        <f>N37+IF($R37="oops",0,VLOOKUP($R37,'unitaries counties'!$K$2:$Q$36,4,FALSE))</f>
        <v>12.919517758227435</v>
      </c>
      <c r="U37">
        <f>O37+IF($R37="oops",0,VLOOKUP($R37,'unitaries counties'!$K$2:$Q$36,4,FALSE))</f>
        <v>14.397278029812055</v>
      </c>
      <c r="V37">
        <f>P37+IF($R37="oops",0,VLOOKUP($R37,'unitaries counties'!$K$2:$Q$36,4,FALSE))</f>
        <v>15.247907276239536</v>
      </c>
      <c r="W37">
        <f>Q37+IF($R37="oops",0,VLOOKUP($R37,'unitaries counties'!$K$2:$Q$36,4,FALSE))</f>
        <v>18.105095541401273</v>
      </c>
      <c r="Z37" t="str">
        <f t="array" ref="Z37">IF(ISERROR(INDEX($R$2:$S$900,SMALL(IF($R$2:$R$900=Sheet6!G$10,ROW($R$2:$R$900)-1),ROW(36:36)),2)),"",INDEX($R$2:$S$900,SMALL(IF($R$2:$R$900=Sheet6!G$10,ROW($R$2:$R$900)-1),ROW(36:36)),2))</f>
        <v/>
      </c>
    </row>
    <row r="38" spans="1:26" x14ac:dyDescent="0.25">
      <c r="A38" t="s">
        <v>30</v>
      </c>
      <c r="B38">
        <f>VLOOKUP($A38,Sheet4!$A$8:$D$414,2,FALSE)</f>
        <v>282300</v>
      </c>
      <c r="C38">
        <f>VLOOKUP($A38,Sheet4!$A$8:$D$414,3,FALSE)</f>
        <v>282600</v>
      </c>
      <c r="D38">
        <f>VLOOKUP($A38,Sheet4!$A$8:$D$414,4,FALSE)</f>
        <v>283300</v>
      </c>
      <c r="E38">
        <v>283900</v>
      </c>
      <c r="K38" t="s">
        <v>310</v>
      </c>
      <c r="L38" t="s">
        <v>453</v>
      </c>
      <c r="N38">
        <f>(VLOOKUP($K38,Sheet3!$A$3:$E$355,2,FALSE)*1000)/(VLOOKUP($K38,$A$8:$E$413,2,FALSE))</f>
        <v>10.503211991434689</v>
      </c>
      <c r="O38">
        <f>(VLOOKUP($K38,Sheet3!$A$3:$E$355,3,FALSE)*1000)/(VLOOKUP($K38,$A$8:$E$413,3,FALSE))</f>
        <v>7.5508021390374331</v>
      </c>
      <c r="P38">
        <f>(VLOOKUP($K38,Sheet3!$A$3:$E$355,4,FALSE)*1000)/(VLOOKUP($K38,$A$8:$E$413,4,FALSE))</f>
        <v>7.342582710779082</v>
      </c>
      <c r="Q38">
        <f>(VLOOKUP($K38,Sheet3!$A$3:$E$355,5,FALSE)*1000)/(VLOOKUP($K38,$A$8:$E$413,5,FALSE))</f>
        <v>6.1611876988335101</v>
      </c>
      <c r="R38" t="str">
        <f>IF(VLOOKUP($K38,Sheet5!$A$1:$C$384,3,FALSE)="SD",VLOOKUP($K38,Sheet5!$A$1:$B$384,2,FALSE),"oops")</f>
        <v>Worcestershire</v>
      </c>
      <c r="S38" t="str">
        <f t="shared" si="0"/>
        <v>Bromsgrove</v>
      </c>
      <c r="T38">
        <f>N38+IF($R38="oops",0,VLOOKUP($R38,'unitaries counties'!$K$2:$Q$36,4,FALSE))</f>
        <v>10.375166464136095</v>
      </c>
      <c r="U38">
        <f>O38+IF($R38="oops",0,VLOOKUP($R38,'unitaries counties'!$K$2:$Q$36,4,FALSE))</f>
        <v>7.4227566117388379</v>
      </c>
      <c r="V38">
        <f>P38+IF($R38="oops",0,VLOOKUP($R38,'unitaries counties'!$K$2:$Q$36,4,FALSE))</f>
        <v>7.2145371834804868</v>
      </c>
      <c r="W38">
        <f>Q38+IF($R38="oops",0,VLOOKUP($R38,'unitaries counties'!$K$2:$Q$36,4,FALSE))</f>
        <v>6.0331421715349149</v>
      </c>
      <c r="Z38" t="str">
        <f t="array" ref="Z38">IF(ISERROR(INDEX($R$2:$S$900,SMALL(IF($R$2:$R$900=Sheet6!G$10,ROW($R$2:$R$900)-1),ROW(37:37)),2)),"",INDEX($R$2:$S$900,SMALL(IF($R$2:$R$900=Sheet6!G$10,ROW($R$2:$R$900)-1),ROW(37:37)),2))</f>
        <v/>
      </c>
    </row>
    <row r="39" spans="1:26" x14ac:dyDescent="0.25">
      <c r="A39" t="s">
        <v>31</v>
      </c>
      <c r="B39">
        <f>VLOOKUP($A39,Sheet4!$A$8:$D$414,2,FALSE)</f>
        <v>217400</v>
      </c>
      <c r="C39">
        <f>VLOOKUP($A39,Sheet4!$A$8:$D$414,3,FALSE)</f>
        <v>218800</v>
      </c>
      <c r="D39">
        <f>VLOOKUP($A39,Sheet4!$A$8:$D$414,4,FALSE)</f>
        <v>219700</v>
      </c>
      <c r="E39">
        <v>220200</v>
      </c>
      <c r="K39" t="s">
        <v>333</v>
      </c>
      <c r="L39" t="s">
        <v>457</v>
      </c>
      <c r="N39">
        <f>(VLOOKUP($K39,Sheet3!$A$3:$E$355,2,FALSE)*1000)/(VLOOKUP($K39,$A$8:$E$413,2,FALSE))</f>
        <v>2.0346320346320348</v>
      </c>
      <c r="O39">
        <f>(VLOOKUP($K39,Sheet3!$A$3:$E$355,3,FALSE)*1000)/(VLOOKUP($K39,$A$8:$E$413,3,FALSE))</f>
        <v>8.0128893662728249</v>
      </c>
      <c r="P39">
        <f>(VLOOKUP($K39,Sheet3!$A$3:$E$355,4,FALSE)*1000)/(VLOOKUP($K39,$A$8:$E$413,4,FALSE))</f>
        <v>3.2764140875133405</v>
      </c>
      <c r="Q39">
        <f>(VLOOKUP($K39,Sheet3!$A$3:$E$355,5,FALSE)*1000)/(VLOOKUP($K39,$A$8:$E$413,5,FALSE))</f>
        <v>2.0846560846560847</v>
      </c>
      <c r="R39" t="str">
        <f>IF(VLOOKUP($K39,Sheet5!$A$1:$C$384,3,FALSE)="SD",VLOOKUP($K39,Sheet5!$A$1:$B$384,2,FALSE),"oops")</f>
        <v>Hertfordshire</v>
      </c>
      <c r="S39" t="str">
        <f t="shared" si="0"/>
        <v>Broxbourne</v>
      </c>
      <c r="T39">
        <f>N39+IF($R39="oops",0,VLOOKUP($R39,'unitaries counties'!$K$2:$Q$36,4,FALSE))</f>
        <v>2.0346320346320348</v>
      </c>
      <c r="U39">
        <f>O39+IF($R39="oops",0,VLOOKUP($R39,'unitaries counties'!$K$2:$Q$36,4,FALSE))</f>
        <v>8.0128893662728249</v>
      </c>
      <c r="V39">
        <f>P39+IF($R39="oops",0,VLOOKUP($R39,'unitaries counties'!$K$2:$Q$36,4,FALSE))</f>
        <v>3.2764140875133405</v>
      </c>
      <c r="W39">
        <f>Q39+IF($R39="oops",0,VLOOKUP($R39,'unitaries counties'!$K$2:$Q$36,4,FALSE))</f>
        <v>2.0846560846560847</v>
      </c>
      <c r="Z39" t="str">
        <f t="array" ref="Z39">IF(ISERROR(INDEX($R$2:$S$900,SMALL(IF($R$2:$R$900=Sheet6!G$10,ROW($R$2:$R$900)-1),ROW(38:38)),2)),"",INDEX($R$2:$S$900,SMALL(IF($R$2:$R$900=Sheet6!G$10,ROW($R$2:$R$900)-1),ROW(38:38)),2))</f>
        <v/>
      </c>
    </row>
    <row r="40" spans="1:26" x14ac:dyDescent="0.25">
      <c r="A40" t="s">
        <v>32</v>
      </c>
      <c r="B40">
        <f>VLOOKUP($A40,Sheet4!$A$8:$D$414,2,FALSE)</f>
        <v>223100</v>
      </c>
      <c r="C40">
        <f>VLOOKUP($A40,Sheet4!$A$8:$D$414,3,FALSE)</f>
        <v>225200</v>
      </c>
      <c r="D40">
        <f>VLOOKUP($A40,Sheet4!$A$8:$D$414,4,FALSE)</f>
        <v>227100</v>
      </c>
      <c r="E40">
        <v>228500</v>
      </c>
      <c r="K40" t="s">
        <v>292</v>
      </c>
      <c r="L40" t="s">
        <v>456</v>
      </c>
      <c r="N40">
        <f>(VLOOKUP($K40,Sheet3!$A$3:$E$355,2,FALSE)*1000)/(VLOOKUP($K40,$A$8:$E$413,2,FALSE))</f>
        <v>-3.1227106227106227</v>
      </c>
      <c r="O40">
        <f>(VLOOKUP($K40,Sheet3!$A$3:$E$355,3,FALSE)*1000)/(VLOOKUP($K40,$A$8:$E$413,3,FALSE))</f>
        <v>-2.2781335773101556</v>
      </c>
      <c r="P40">
        <f>(VLOOKUP($K40,Sheet3!$A$3:$E$355,4,FALSE)*1000)/(VLOOKUP($K40,$A$8:$E$413,4,FALSE))</f>
        <v>-1.2670920692798542</v>
      </c>
      <c r="Q40">
        <f>(VLOOKUP($K40,Sheet3!$A$3:$E$355,5,FALSE)*1000)/(VLOOKUP($K40,$A$8:$E$413,5,FALSE))</f>
        <v>-0.74977416440831079</v>
      </c>
      <c r="R40" t="str">
        <f>IF(VLOOKUP($K40,Sheet5!$A$1:$C$384,3,FALSE)="SD",VLOOKUP($K40,Sheet5!$A$1:$B$384,2,FALSE),"oops")</f>
        <v>Nottinghamshire</v>
      </c>
      <c r="S40" t="str">
        <f t="shared" si="0"/>
        <v>Broxtowe</v>
      </c>
      <c r="T40">
        <f>N40+IF($R40="oops",0,VLOOKUP($R40,'unitaries counties'!$K$2:$Q$36,4,FALSE))</f>
        <v>-3.1701404394007908</v>
      </c>
      <c r="U40">
        <f>O40+IF($R40="oops",0,VLOOKUP($R40,'unitaries counties'!$K$2:$Q$36,4,FALSE))</f>
        <v>-2.3255633940003237</v>
      </c>
      <c r="V40">
        <f>P40+IF($R40="oops",0,VLOOKUP($R40,'unitaries counties'!$K$2:$Q$36,4,FALSE))</f>
        <v>-1.3145218859700221</v>
      </c>
      <c r="W40">
        <f>Q40+IF($R40="oops",0,VLOOKUP($R40,'unitaries counties'!$K$2:$Q$36,4,FALSE))</f>
        <v>-0.79720398109847868</v>
      </c>
      <c r="Z40" t="str">
        <f t="array" ref="Z40">IF(ISERROR(INDEX($R$2:$S$900,SMALL(IF($R$2:$R$900=Sheet6!G$10,ROW($R$2:$R$900)-1),ROW(39:39)),2)),"",INDEX($R$2:$S$900,SMALL(IF($R$2:$R$900=Sheet6!G$10,ROW($R$2:$R$900)-1),ROW(39:39)),2))</f>
        <v/>
      </c>
    </row>
    <row r="41" spans="1:26" x14ac:dyDescent="0.25">
      <c r="A41" t="s">
        <v>33</v>
      </c>
      <c r="B41">
        <f>VLOOKUP($A41,Sheet4!$A$8:$D$414,2,FALSE)</f>
        <v>314400</v>
      </c>
      <c r="C41">
        <f>VLOOKUP($A41,Sheet4!$A$8:$D$414,3,FALSE)</f>
        <v>316300</v>
      </c>
      <c r="D41">
        <f>VLOOKUP($A41,Sheet4!$A$8:$D$414,4,FALSE)</f>
        <v>318100</v>
      </c>
      <c r="E41">
        <v>318700</v>
      </c>
      <c r="K41" t="s">
        <v>242</v>
      </c>
      <c r="L41" t="s">
        <v>458</v>
      </c>
      <c r="N41">
        <f>(VLOOKUP($K41,Sheet3!$A$3:$E$355,2,FALSE)*1000)/(VLOOKUP($K41,$A$8:$E$413,2,FALSE))</f>
        <v>2.5977011494252875</v>
      </c>
      <c r="O41">
        <f>(VLOOKUP($K41,Sheet3!$A$3:$E$355,3,FALSE)*1000)/(VLOOKUP($K41,$A$8:$E$413,3,FALSE))</f>
        <v>3.751438434982739</v>
      </c>
      <c r="P41">
        <f>(VLOOKUP($K41,Sheet3!$A$3:$E$355,4,FALSE)*1000)/(VLOOKUP($K41,$A$8:$E$413,4,FALSE))</f>
        <v>3.6896551724137931</v>
      </c>
      <c r="Q41">
        <f>(VLOOKUP($K41,Sheet3!$A$3:$E$355,5,FALSE)*1000)/(VLOOKUP($K41,$A$8:$E$413,5,FALSE))</f>
        <v>3.283582089552239</v>
      </c>
      <c r="R41" t="str">
        <f>IF(VLOOKUP($K41,Sheet5!$A$1:$C$384,3,FALSE)="SD",VLOOKUP($K41,Sheet5!$A$1:$B$384,2,FALSE),"oops")</f>
        <v>Lancashire</v>
      </c>
      <c r="S41" t="str">
        <f t="shared" si="0"/>
        <v>Burnley</v>
      </c>
      <c r="T41">
        <f>N41+IF($R41="oops",0,VLOOKUP($R41,'unitaries counties'!$K$2:$Q$36,4,FALSE))</f>
        <v>2.5135159419688833</v>
      </c>
      <c r="U41">
        <f>O41+IF($R41="oops",0,VLOOKUP($R41,'unitaries counties'!$K$2:$Q$36,4,FALSE))</f>
        <v>3.6672532275263348</v>
      </c>
      <c r="V41">
        <f>P41+IF($R41="oops",0,VLOOKUP($R41,'unitaries counties'!$K$2:$Q$36,4,FALSE))</f>
        <v>3.6054699649573889</v>
      </c>
      <c r="W41">
        <f>Q41+IF($R41="oops",0,VLOOKUP($R41,'unitaries counties'!$K$2:$Q$36,4,FALSE))</f>
        <v>3.1993968820958347</v>
      </c>
      <c r="Z41" t="str">
        <f t="array" ref="Z41">IF(ISERROR(INDEX($R$2:$S$900,SMALL(IF($R$2:$R$900=Sheet6!G$10,ROW($R$2:$R$900)-1),ROW(40:40)),2)),"",INDEX($R$2:$S$900,SMALL(IF($R$2:$R$900=Sheet6!G$10,ROW($R$2:$R$900)-1),ROW(40:40)),2))</f>
        <v/>
      </c>
    </row>
    <row r="42" spans="1:26" x14ac:dyDescent="0.25">
      <c r="A42" t="s">
        <v>242</v>
      </c>
      <c r="B42">
        <f>VLOOKUP($A42,Sheet4!$A$8:$D$414,2,FALSE)</f>
        <v>87000</v>
      </c>
      <c r="C42">
        <f>VLOOKUP($A42,Sheet4!$A$8:$D$414,3,FALSE)</f>
        <v>86900</v>
      </c>
      <c r="D42">
        <f>VLOOKUP($A42,Sheet4!$A$8:$D$414,4,FALSE)</f>
        <v>87000</v>
      </c>
      <c r="E42">
        <v>87100</v>
      </c>
      <c r="K42" t="s">
        <v>25</v>
      </c>
      <c r="L42" t="s">
        <v>457</v>
      </c>
      <c r="N42">
        <f>(VLOOKUP($K42,Sheet3!$A$3:$E$355,2,FALSE)*1000)/(VLOOKUP($K42,$A$8:$E$413,2,FALSE))</f>
        <v>8.3741163675910819</v>
      </c>
      <c r="O42">
        <f>(VLOOKUP($K42,Sheet3!$A$3:$E$355,3,FALSE)*1000)/(VLOOKUP($K42,$A$8:$E$413,3,FALSE))</f>
        <v>7.9870129870129869</v>
      </c>
      <c r="P42">
        <f>(VLOOKUP($K42,Sheet3!$A$3:$E$355,4,FALSE)*1000)/(VLOOKUP($K42,$A$8:$E$413,4,FALSE))</f>
        <v>6.6450916936353828</v>
      </c>
      <c r="Q42">
        <f>(VLOOKUP($K42,Sheet3!$A$3:$E$355,5,FALSE)*1000)/(VLOOKUP($K42,$A$8:$E$413,5,FALSE))</f>
        <v>6.2996777658431791</v>
      </c>
      <c r="R42" t="str">
        <f>IF(VLOOKUP($K42,Sheet5!$A$1:$C$384,3,FALSE)="SD",VLOOKUP($K42,Sheet5!$A$1:$B$384,2,FALSE),"oops")</f>
        <v>oops</v>
      </c>
      <c r="S42" t="str">
        <f t="shared" si="0"/>
        <v>Bury</v>
      </c>
      <c r="T42">
        <f>N42+IF($R42="oops",0,VLOOKUP($R42,'unitaries counties'!$K$2:$Q$36,4,FALSE))</f>
        <v>8.3741163675910819</v>
      </c>
      <c r="U42">
        <f>O42+IF($R42="oops",0,VLOOKUP($R42,'unitaries counties'!$K$2:$Q$36,4,FALSE))</f>
        <v>7.9870129870129869</v>
      </c>
      <c r="V42">
        <f>P42+IF($R42="oops",0,VLOOKUP($R42,'unitaries counties'!$K$2:$Q$36,4,FALSE))</f>
        <v>6.6450916936353828</v>
      </c>
      <c r="W42">
        <f>Q42+IF($R42="oops",0,VLOOKUP($R42,'unitaries counties'!$K$2:$Q$36,4,FALSE))</f>
        <v>6.2996777658431791</v>
      </c>
      <c r="Z42" t="str">
        <f t="array" ref="Z42">IF(ISERROR(INDEX($R$2:$S$900,SMALL(IF($R$2:$R$900=Sheet6!G$10,ROW($R$2:$R$900)-1),ROW(41:41)),2)),"",INDEX($R$2:$S$900,SMALL(IF($R$2:$R$900=Sheet6!G$10,ROW($R$2:$R$900)-1),ROW(41:41)),2))</f>
        <v/>
      </c>
    </row>
    <row r="43" spans="1:26" x14ac:dyDescent="0.25">
      <c r="A43" t="s">
        <v>243</v>
      </c>
      <c r="B43">
        <f>VLOOKUP($A43,Sheet4!$A$8:$D$414,2,FALSE)</f>
        <v>105700</v>
      </c>
      <c r="C43">
        <f>VLOOKUP($A43,Sheet4!$A$8:$D$414,3,FALSE)</f>
        <v>106400</v>
      </c>
      <c r="D43">
        <f>VLOOKUP($A43,Sheet4!$A$8:$D$414,4,FALSE)</f>
        <v>107600</v>
      </c>
      <c r="E43">
        <v>109100</v>
      </c>
      <c r="K43" t="s">
        <v>50</v>
      </c>
      <c r="L43" t="s">
        <v>453</v>
      </c>
      <c r="N43">
        <f>(VLOOKUP($K43,Sheet3!$A$3:$E$355,2,FALSE)*1000)/(VLOOKUP($K43,$A$8:$E$413,2,FALSE))</f>
        <v>5.7050964868876797</v>
      </c>
      <c r="O43">
        <f>(VLOOKUP($K43,Sheet3!$A$3:$E$355,3,FALSE)*1000)/(VLOOKUP($K43,$A$8:$E$413,3,FALSE))</f>
        <v>5.0443349753694582</v>
      </c>
      <c r="P43">
        <f>(VLOOKUP($K43,Sheet3!$A$3:$E$355,4,FALSE)*1000)/(VLOOKUP($K43,$A$8:$E$413,4,FALSE))</f>
        <v>6.3565132223310483</v>
      </c>
      <c r="Q43">
        <f>(VLOOKUP($K43,Sheet3!$A$3:$E$355,5,FALSE)*1000)/(VLOOKUP($K43,$A$8:$E$413,5,FALSE))</f>
        <v>5.635655138821237</v>
      </c>
      <c r="R43" t="str">
        <f>IF(VLOOKUP($K43,Sheet5!$A$1:$C$384,3,FALSE)="SD",VLOOKUP($K43,Sheet5!$A$1:$B$384,2,FALSE),"oops")</f>
        <v>oops</v>
      </c>
      <c r="S43" t="str">
        <f t="shared" si="0"/>
        <v>Calderdale</v>
      </c>
      <c r="T43">
        <f>N43+IF($R43="oops",0,VLOOKUP($R43,'unitaries counties'!$K$2:$Q$36,4,FALSE))</f>
        <v>5.7050964868876797</v>
      </c>
      <c r="U43">
        <f>O43+IF($R43="oops",0,VLOOKUP($R43,'unitaries counties'!$K$2:$Q$36,4,FALSE))</f>
        <v>5.0443349753694582</v>
      </c>
      <c r="V43">
        <f>P43+IF($R43="oops",0,VLOOKUP($R43,'unitaries counties'!$K$2:$Q$36,4,FALSE))</f>
        <v>6.3565132223310483</v>
      </c>
      <c r="W43">
        <f>Q43+IF($R43="oops",0,VLOOKUP($R43,'unitaries counties'!$K$2:$Q$36,4,FALSE))</f>
        <v>5.635655138821237</v>
      </c>
      <c r="Z43" t="str">
        <f t="array" ref="Z43">IF(ISERROR(INDEX($R$2:$S$900,SMALL(IF($R$2:$R$900=Sheet6!G$10,ROW($R$2:$R$900)-1),ROW(42:42)),2)),"",INDEX($R$2:$S$900,SMALL(IF($R$2:$R$900=Sheet6!G$10,ROW($R$2:$R$900)-1),ROW(42:42)),2))</f>
        <v/>
      </c>
    </row>
    <row r="44" spans="1:26" x14ac:dyDescent="0.25">
      <c r="A44" t="s">
        <v>244</v>
      </c>
      <c r="B44">
        <f>VLOOKUP($A44,Sheet4!$A$8:$D$414,2,FALSE)</f>
        <v>75400</v>
      </c>
      <c r="C44">
        <f>VLOOKUP($A44,Sheet4!$A$8:$D$414,3,FALSE)</f>
        <v>75600</v>
      </c>
      <c r="D44">
        <f>VLOOKUP($A44,Sheet4!$A$8:$D$414,4,FALSE)</f>
        <v>76100</v>
      </c>
      <c r="E44">
        <v>76000</v>
      </c>
      <c r="K44" t="s">
        <v>316</v>
      </c>
      <c r="L44" t="s">
        <v>458</v>
      </c>
      <c r="N44">
        <f>(VLOOKUP($K44,Sheet3!$A$3:$E$355,2,FALSE)*1000)/(VLOOKUP($K44,$A$8:$E$413,2,FALSE))</f>
        <v>31.002570694087403</v>
      </c>
      <c r="O44">
        <f>(VLOOKUP($K44,Sheet3!$A$3:$E$355,3,FALSE)*1000)/(VLOOKUP($K44,$A$8:$E$413,3,FALSE))</f>
        <v>36.730449251247919</v>
      </c>
      <c r="P44">
        <f>(VLOOKUP($K44,Sheet3!$A$3:$E$355,4,FALSE)*1000)/(VLOOKUP($K44,$A$8:$E$413,4,FALSE))</f>
        <v>38.761206193969031</v>
      </c>
      <c r="Q44">
        <f>(VLOOKUP($K44,Sheet3!$A$3:$E$355,5,FALSE)*1000)/(VLOOKUP($K44,$A$8:$E$413,5,FALSE))</f>
        <v>37.484025559105433</v>
      </c>
      <c r="R44" t="str">
        <f>IF(VLOOKUP($K44,Sheet5!$A$1:$C$384,3,FALSE)="SD",VLOOKUP($K44,Sheet5!$A$1:$B$384,2,FALSE),"oops")</f>
        <v>Cambridgeshire</v>
      </c>
      <c r="S44" t="str">
        <f t="shared" si="0"/>
        <v>Cambridge</v>
      </c>
      <c r="T44">
        <f>N44+IF($R44="oops",0,VLOOKUP($R44,'unitaries counties'!$K$2:$Q$36,4,FALSE))</f>
        <v>30.341072838594165</v>
      </c>
      <c r="U44">
        <f>O44+IF($R44="oops",0,VLOOKUP($R44,'unitaries counties'!$K$2:$Q$36,4,FALSE))</f>
        <v>36.068951395754681</v>
      </c>
      <c r="V44">
        <f>P44+IF($R44="oops",0,VLOOKUP($R44,'unitaries counties'!$K$2:$Q$36,4,FALSE))</f>
        <v>38.099708338475793</v>
      </c>
      <c r="W44">
        <f>Q44+IF($R44="oops",0,VLOOKUP($R44,'unitaries counties'!$K$2:$Q$36,4,FALSE))</f>
        <v>36.822527703612195</v>
      </c>
      <c r="Z44" t="str">
        <f t="array" ref="Z44">IF(ISERROR(INDEX($R$2:$S$900,SMALL(IF($R$2:$R$900=Sheet6!G$10,ROW($R$2:$R$900)-1),ROW(43:43)),2)),"",INDEX($R$2:$S$900,SMALL(IF($R$2:$R$900=Sheet6!G$10,ROW($R$2:$R$900)-1),ROW(43:43)),2))</f>
        <v/>
      </c>
    </row>
    <row r="45" spans="1:26" x14ac:dyDescent="0.25">
      <c r="A45" t="s">
        <v>245</v>
      </c>
      <c r="B45">
        <f>VLOOKUP($A45,Sheet4!$A$8:$D$414,2,FALSE)</f>
        <v>81000</v>
      </c>
      <c r="C45">
        <f>VLOOKUP($A45,Sheet4!$A$8:$D$414,3,FALSE)</f>
        <v>80900</v>
      </c>
      <c r="D45">
        <f>VLOOKUP($A45,Sheet4!$A$8:$D$414,4,FALSE)</f>
        <v>80500</v>
      </c>
      <c r="E45">
        <v>80200</v>
      </c>
      <c r="K45" t="s">
        <v>87</v>
      </c>
      <c r="L45" t="s">
        <v>457</v>
      </c>
      <c r="N45">
        <f>(VLOOKUP($K45,Sheet3!$A$3:$E$355,2,FALSE)*1000)/(VLOOKUP($K45,$A$8:$E$413,2,FALSE))</f>
        <v>49.131047440112731</v>
      </c>
      <c r="O45">
        <f>(VLOOKUP($K45,Sheet3!$A$3:$E$355,3,FALSE)*1000)/(VLOOKUP($K45,$A$8:$E$413,3,FALSE))</f>
        <v>98.122962272938992</v>
      </c>
      <c r="P45">
        <f>(VLOOKUP($K45,Sheet3!$A$3:$E$355,4,FALSE)*1000)/(VLOOKUP($K45,$A$8:$E$413,4,FALSE))</f>
        <v>113.47114947751022</v>
      </c>
      <c r="Q45">
        <f>(VLOOKUP($K45,Sheet3!$A$3:$E$355,5,FALSE)*1000)/(VLOOKUP($K45,$A$8:$E$413,5,FALSE))</f>
        <v>104.58222222222223</v>
      </c>
      <c r="R45" t="str">
        <f>IF(VLOOKUP($K45,Sheet5!$A$1:$C$384,3,FALSE)="SD",VLOOKUP($K45,Sheet5!$A$1:$B$384,2,FALSE),"oops")</f>
        <v>oops</v>
      </c>
      <c r="S45" t="str">
        <f t="shared" si="0"/>
        <v>Camden</v>
      </c>
      <c r="T45">
        <f>N45+IF($R45="oops",0,VLOOKUP($R45,'unitaries counties'!$K$2:$Q$36,4,FALSE))</f>
        <v>49.131047440112731</v>
      </c>
      <c r="U45">
        <f>O45+IF($R45="oops",0,VLOOKUP($R45,'unitaries counties'!$K$2:$Q$36,4,FALSE))</f>
        <v>98.122962272938992</v>
      </c>
      <c r="V45">
        <f>P45+IF($R45="oops",0,VLOOKUP($R45,'unitaries counties'!$K$2:$Q$36,4,FALSE))</f>
        <v>113.47114947751022</v>
      </c>
      <c r="W45">
        <f>Q45+IF($R45="oops",0,VLOOKUP($R45,'unitaries counties'!$K$2:$Q$36,4,FALSE))</f>
        <v>104.58222222222223</v>
      </c>
      <c r="Z45" t="str">
        <f t="array" ref="Z45">IF(ISERROR(INDEX($R$2:$S$900,SMALL(IF($R$2:$R$900=Sheet6!G$10,ROW($R$2:$R$900)-1),ROW(44:44)),2)),"",INDEX($R$2:$S$900,SMALL(IF($R$2:$R$900=Sheet6!G$10,ROW($R$2:$R$900)-1),ROW(44:44)),2))</f>
        <v/>
      </c>
    </row>
    <row r="46" spans="1:26" x14ac:dyDescent="0.25">
      <c r="A46" t="s">
        <v>246</v>
      </c>
      <c r="B46">
        <f>VLOOKUP($A46,Sheet4!$A$8:$D$414,2,FALSE)</f>
        <v>136000</v>
      </c>
      <c r="C46">
        <f>VLOOKUP($A46,Sheet4!$A$8:$D$414,3,FALSE)</f>
        <v>137100</v>
      </c>
      <c r="D46">
        <f>VLOOKUP($A46,Sheet4!$A$8:$D$414,4,FALSE)</f>
        <v>137800</v>
      </c>
      <c r="E46">
        <v>139700</v>
      </c>
      <c r="K46" t="s">
        <v>297</v>
      </c>
      <c r="L46" t="s">
        <v>453</v>
      </c>
      <c r="N46">
        <f>(VLOOKUP($K46,Sheet3!$A$3:$E$355,2,FALSE)*1000)/(VLOOKUP($K46,$A$8:$E$413,2,FALSE))</f>
        <v>3.6683937823834198</v>
      </c>
      <c r="O46">
        <f>(VLOOKUP($K46,Sheet3!$A$3:$E$355,3,FALSE)*1000)/(VLOOKUP($K46,$A$8:$E$413,3,FALSE))</f>
        <v>2.3529411764705883</v>
      </c>
      <c r="P46">
        <f>(VLOOKUP($K46,Sheet3!$A$3:$E$355,4,FALSE)*1000)/(VLOOKUP($K46,$A$8:$E$413,4,FALSE))</f>
        <v>3.7704918032786887</v>
      </c>
      <c r="Q46">
        <f>(VLOOKUP($K46,Sheet3!$A$3:$E$355,5,FALSE)*1000)/(VLOOKUP($K46,$A$8:$E$413,5,FALSE))</f>
        <v>1.7160367722165475</v>
      </c>
      <c r="R46" t="str">
        <f>IF(VLOOKUP($K46,Sheet5!$A$1:$C$384,3,FALSE)="SD",VLOOKUP($K46,Sheet5!$A$1:$B$384,2,FALSE),"oops")</f>
        <v>Staffordshire</v>
      </c>
      <c r="S46" t="str">
        <f t="shared" si="0"/>
        <v>Cannock Chase</v>
      </c>
      <c r="T46">
        <f>N46+IF($R46="oops",0,VLOOKUP($R46,'unitaries counties'!$K$2:$Q$36,4,FALSE))</f>
        <v>3.8692733734924176</v>
      </c>
      <c r="U46">
        <f>O46+IF($R46="oops",0,VLOOKUP($R46,'unitaries counties'!$K$2:$Q$36,4,FALSE))</f>
        <v>2.5538207675795861</v>
      </c>
      <c r="V46">
        <f>P46+IF($R46="oops",0,VLOOKUP($R46,'unitaries counties'!$K$2:$Q$36,4,FALSE))</f>
        <v>3.9713713943876865</v>
      </c>
      <c r="W46">
        <f>Q46+IF($R46="oops",0,VLOOKUP($R46,'unitaries counties'!$K$2:$Q$36,4,FALSE))</f>
        <v>1.9169163633255455</v>
      </c>
      <c r="Z46" t="str">
        <f t="array" ref="Z46">IF(ISERROR(INDEX($R$2:$S$900,SMALL(IF($R$2:$R$900=Sheet6!G$10,ROW($R$2:$R$900)-1),ROW(45:45)),2)),"",INDEX($R$2:$S$900,SMALL(IF($R$2:$R$900=Sheet6!G$10,ROW($R$2:$R$900)-1),ROW(45:45)),2))</f>
        <v/>
      </c>
    </row>
    <row r="47" spans="1:26" x14ac:dyDescent="0.25">
      <c r="A47" t="s">
        <v>247</v>
      </c>
      <c r="B47">
        <f>VLOOKUP($A47,Sheet4!$A$8:$D$414,2,FALSE)</f>
        <v>89300</v>
      </c>
      <c r="C47">
        <f>VLOOKUP($A47,Sheet4!$A$8:$D$414,3,FALSE)</f>
        <v>89200</v>
      </c>
      <c r="D47">
        <f>VLOOKUP($A47,Sheet4!$A$8:$D$414,4,FALSE)</f>
        <v>89600</v>
      </c>
      <c r="E47">
        <v>89600</v>
      </c>
      <c r="K47" t="s">
        <v>378</v>
      </c>
      <c r="L47" t="s">
        <v>458</v>
      </c>
      <c r="N47">
        <f>(VLOOKUP($K47,Sheet3!$A$3:$E$355,2,FALSE)*1000)/(VLOOKUP($K47,$A$8:$E$413,2,FALSE))</f>
        <v>13.640710382513662</v>
      </c>
      <c r="O47">
        <f>(VLOOKUP($K47,Sheet3!$A$3:$E$355,3,FALSE)*1000)/(VLOOKUP($K47,$A$8:$E$413,3,FALSE))</f>
        <v>14.552790854068595</v>
      </c>
      <c r="P47">
        <f>(VLOOKUP($K47,Sheet3!$A$3:$E$355,4,FALSE)*1000)/(VLOOKUP($K47,$A$8:$E$413,4,FALSE))</f>
        <v>17.025232403718459</v>
      </c>
      <c r="Q47">
        <f>(VLOOKUP($K47,Sheet3!$A$3:$E$355,5,FALSE)*1000)/(VLOOKUP($K47,$A$8:$E$413,5,FALSE))</f>
        <v>17.790091264667534</v>
      </c>
      <c r="R47" t="str">
        <f>IF(VLOOKUP($K47,Sheet5!$A$1:$C$384,3,FALSE)="SD",VLOOKUP($K47,Sheet5!$A$1:$B$384,2,FALSE),"oops")</f>
        <v>Kent</v>
      </c>
      <c r="S47" t="str">
        <f t="shared" si="0"/>
        <v>Canterbury</v>
      </c>
      <c r="T47">
        <f>N47+IF($R47="oops",0,VLOOKUP($R47,'unitaries counties'!$K$2:$Q$36,4,FALSE))</f>
        <v>13.640710382513662</v>
      </c>
      <c r="U47">
        <f>O47+IF($R47="oops",0,VLOOKUP($R47,'unitaries counties'!$K$2:$Q$36,4,FALSE))</f>
        <v>14.552790854068595</v>
      </c>
      <c r="V47">
        <f>P47+IF($R47="oops",0,VLOOKUP($R47,'unitaries counties'!$K$2:$Q$36,4,FALSE))</f>
        <v>17.025232403718459</v>
      </c>
      <c r="W47">
        <f>Q47+IF($R47="oops",0,VLOOKUP($R47,'unitaries counties'!$K$2:$Q$36,4,FALSE))</f>
        <v>17.790091264667534</v>
      </c>
      <c r="Z47" t="str">
        <f t="array" ref="Z47">IF(ISERROR(INDEX($R$2:$S$900,SMALL(IF($R$2:$R$900=Sheet6!G$10,ROW($R$2:$R$900)-1),ROW(46:46)),2)),"",INDEX($R$2:$S$900,SMALL(IF($R$2:$R$900=Sheet6!G$10,ROW($R$2:$R$900)-1),ROW(46:46)),2))</f>
        <v/>
      </c>
    </row>
    <row r="48" spans="1:26" x14ac:dyDescent="0.25">
      <c r="A48" t="s">
        <v>248</v>
      </c>
      <c r="B48">
        <f>VLOOKUP($A48,Sheet4!$A$8:$D$414,2,FALSE)</f>
        <v>138000</v>
      </c>
      <c r="C48">
        <f>VLOOKUP($A48,Sheet4!$A$8:$D$414,3,FALSE)</f>
        <v>138800</v>
      </c>
      <c r="D48">
        <f>VLOOKUP($A48,Sheet4!$A$8:$D$414,4,FALSE)</f>
        <v>140100</v>
      </c>
      <c r="E48">
        <v>140500</v>
      </c>
      <c r="K48" t="s">
        <v>238</v>
      </c>
      <c r="L48" t="s">
        <v>453</v>
      </c>
      <c r="N48">
        <f>(VLOOKUP($K48,Sheet3!$A$3:$E$355,2,FALSE)*1000)/(VLOOKUP($K48,$A$8:$E$413,2,FALSE))</f>
        <v>8.3177570093457938</v>
      </c>
      <c r="O48">
        <f>(VLOOKUP($K48,Sheet3!$A$3:$E$355,3,FALSE)*1000)/(VLOOKUP($K48,$A$8:$E$413,3,FALSE))</f>
        <v>7.8224299065420562</v>
      </c>
      <c r="P48">
        <f>(VLOOKUP($K48,Sheet3!$A$3:$E$355,4,FALSE)*1000)/(VLOOKUP($K48,$A$8:$E$413,4,FALSE))</f>
        <v>6.3534883720930235</v>
      </c>
      <c r="Q48">
        <f>(VLOOKUP($K48,Sheet3!$A$3:$E$355,5,FALSE)*1000)/(VLOOKUP($K48,$A$8:$E$413,5,FALSE))</f>
        <v>5.2685185185185182</v>
      </c>
      <c r="R48" t="str">
        <f>IF(VLOOKUP($K48,Sheet5!$A$1:$C$384,3,FALSE)="SD",VLOOKUP($K48,Sheet5!$A$1:$B$384,2,FALSE),"oops")</f>
        <v>Cumbria</v>
      </c>
      <c r="S48" t="str">
        <f t="shared" si="0"/>
        <v>Carlisle</v>
      </c>
      <c r="T48">
        <f>N48+IF($R48="oops",0,VLOOKUP($R48,'unitaries counties'!$K$2:$Q$36,4,FALSE))</f>
        <v>8.3177570093457938</v>
      </c>
      <c r="U48">
        <f>O48+IF($R48="oops",0,VLOOKUP($R48,'unitaries counties'!$K$2:$Q$36,4,FALSE))</f>
        <v>7.8224299065420562</v>
      </c>
      <c r="V48">
        <f>P48+IF($R48="oops",0,VLOOKUP($R48,'unitaries counties'!$K$2:$Q$36,4,FALSE))</f>
        <v>6.3534883720930235</v>
      </c>
      <c r="W48">
        <f>Q48+IF($R48="oops",0,VLOOKUP($R48,'unitaries counties'!$K$2:$Q$36,4,FALSE))</f>
        <v>5.2685185185185182</v>
      </c>
      <c r="Z48" t="str">
        <f t="array" ref="Z48">IF(ISERROR(INDEX($R$2:$S$900,SMALL(IF($R$2:$R$900=Sheet6!G$10,ROW($R$2:$R$900)-1),ROW(47:47)),2)),"",INDEX($R$2:$S$900,SMALL(IF($R$2:$R$900=Sheet6!G$10,ROW($R$2:$R$900)-1),ROW(47:47)),2))</f>
        <v/>
      </c>
    </row>
    <row r="49" spans="1:26" x14ac:dyDescent="0.25">
      <c r="A49" t="s">
        <v>249</v>
      </c>
      <c r="B49">
        <f>VLOOKUP($A49,Sheet4!$A$8:$D$414,2,FALSE)</f>
        <v>57000</v>
      </c>
      <c r="C49">
        <f>VLOOKUP($A49,Sheet4!$A$8:$D$414,3,FALSE)</f>
        <v>57200</v>
      </c>
      <c r="D49">
        <f>VLOOKUP($A49,Sheet4!$A$8:$D$414,4,FALSE)</f>
        <v>57300</v>
      </c>
      <c r="E49">
        <v>57600</v>
      </c>
      <c r="K49" t="s">
        <v>324</v>
      </c>
      <c r="L49" t="s">
        <v>456</v>
      </c>
      <c r="N49">
        <f>(VLOOKUP($K49,Sheet3!$A$3:$E$355,2,FALSE)*1000)/(VLOOKUP($K49,$A$8:$E$413,2,FALSE))</f>
        <v>4.1997729852440413</v>
      </c>
      <c r="O49">
        <f>(VLOOKUP($K49,Sheet3!$A$3:$E$355,3,FALSE)*1000)/(VLOOKUP($K49,$A$8:$E$413,3,FALSE))</f>
        <v>4.0068104426787743</v>
      </c>
      <c r="P49">
        <f>(VLOOKUP($K49,Sheet3!$A$3:$E$355,4,FALSE)*1000)/(VLOOKUP($K49,$A$8:$E$413,4,FALSE))</f>
        <v>4.4090909090909092</v>
      </c>
      <c r="Q49">
        <f>(VLOOKUP($K49,Sheet3!$A$3:$E$355,5,FALSE)*1000)/(VLOOKUP($K49,$A$8:$E$413,5,FALSE))</f>
        <v>4.1269841269841274</v>
      </c>
      <c r="R49" t="str">
        <f>IF(VLOOKUP($K49,Sheet5!$A$1:$C$384,3,FALSE)="SD",VLOOKUP($K49,Sheet5!$A$1:$B$384,2,FALSE),"oops")</f>
        <v>Essex</v>
      </c>
      <c r="S49" t="str">
        <f t="shared" si="0"/>
        <v>Castle Point</v>
      </c>
      <c r="T49">
        <f>N49+IF($R49="oops",0,VLOOKUP($R49,'unitaries counties'!$K$2:$Q$36,4,FALSE))</f>
        <v>3.6524732389591552</v>
      </c>
      <c r="U49">
        <f>O49+IF($R49="oops",0,VLOOKUP($R49,'unitaries counties'!$K$2:$Q$36,4,FALSE))</f>
        <v>3.4595106963938882</v>
      </c>
      <c r="V49">
        <f>P49+IF($R49="oops",0,VLOOKUP($R49,'unitaries counties'!$K$2:$Q$36,4,FALSE))</f>
        <v>3.8617911628060231</v>
      </c>
      <c r="W49">
        <f>Q49+IF($R49="oops",0,VLOOKUP($R49,'unitaries counties'!$K$2:$Q$36,4,FALSE))</f>
        <v>3.5796843806992413</v>
      </c>
      <c r="Z49" t="str">
        <f t="array" ref="Z49">IF(ISERROR(INDEX($R$2:$S$900,SMALL(IF($R$2:$R$900=Sheet6!G$10,ROW($R$2:$R$900)-1),ROW(48:48)),2)),"",INDEX($R$2:$S$900,SMALL(IF($R$2:$R$900=Sheet6!G$10,ROW($R$2:$R$900)-1),ROW(48:48)),2))</f>
        <v/>
      </c>
    </row>
    <row r="50" spans="1:26" x14ac:dyDescent="0.25">
      <c r="A50" t="s">
        <v>250</v>
      </c>
      <c r="B50">
        <f>VLOOKUP($A50,Sheet4!$A$8:$D$414,2,FALSE)</f>
        <v>67500</v>
      </c>
      <c r="C50">
        <f>VLOOKUP($A50,Sheet4!$A$8:$D$414,3,FALSE)</f>
        <v>67800</v>
      </c>
      <c r="D50">
        <f>VLOOKUP($A50,Sheet4!$A$8:$D$414,4,FALSE)</f>
        <v>68100</v>
      </c>
      <c r="E50">
        <v>68400</v>
      </c>
      <c r="K50" t="s">
        <v>77</v>
      </c>
      <c r="L50" t="s">
        <v>460</v>
      </c>
      <c r="N50">
        <f>(VLOOKUP($K50,Sheet3!$A$3:$E$355,2,FALSE)*1000)/(VLOOKUP($K50,$A$8:$E$413,2,FALSE))</f>
        <v>-1.5301638034358769</v>
      </c>
      <c r="O50">
        <f>(VLOOKUP($K50,Sheet3!$A$3:$E$355,3,FALSE)*1000)/(VLOOKUP($K50,$A$8:$E$413,3,FALSE))</f>
        <v>6.3366336633663367E-2</v>
      </c>
      <c r="P50">
        <f>(VLOOKUP($K50,Sheet3!$A$3:$E$355,4,FALSE)*1000)/(VLOOKUP($K50,$A$8:$E$413,4,FALSE))</f>
        <v>0</v>
      </c>
      <c r="Q50">
        <f>(VLOOKUP($K50,Sheet3!$A$3:$E$355,5,FALSE)*1000)/(VLOOKUP($K50,$A$8:$E$413,5,FALSE))</f>
        <v>1.7576923076923077</v>
      </c>
      <c r="R50" t="str">
        <f>IF(VLOOKUP($K50,Sheet5!$A$1:$C$384,3,FALSE)="SD",VLOOKUP($K50,Sheet5!$A$1:$B$384,2,FALSE),"oops")</f>
        <v>oops</v>
      </c>
      <c r="S50" t="str">
        <f t="shared" si="0"/>
        <v>Central Bedfordshire</v>
      </c>
      <c r="T50">
        <f>N50+IF($R50="oops",0,VLOOKUP($R50,'unitaries counties'!$K$2:$Q$36,4,FALSE))</f>
        <v>-1.5301638034358769</v>
      </c>
      <c r="U50">
        <f>O50+IF($R50="oops",0,VLOOKUP($R50,'unitaries counties'!$K$2:$Q$36,4,FALSE))</f>
        <v>6.3366336633663367E-2</v>
      </c>
      <c r="V50">
        <f>P50+IF($R50="oops",0,VLOOKUP($R50,'unitaries counties'!$K$2:$Q$36,4,FALSE))</f>
        <v>0</v>
      </c>
      <c r="W50">
        <f>Q50+IF($R50="oops",0,VLOOKUP($R50,'unitaries counties'!$K$2:$Q$36,4,FALSE))</f>
        <v>1.7576923076923077</v>
      </c>
      <c r="Z50" t="str">
        <f t="array" ref="Z50">IF(ISERROR(INDEX($R$2:$S$900,SMALL(IF($R$2:$R$900=Sheet6!G$10,ROW($R$2:$R$900)-1),ROW(49:49)),2)),"",INDEX($R$2:$S$900,SMALL(IF($R$2:$R$900=Sheet6!G$10,ROW($R$2:$R$900)-1),ROW(49:49)),2))</f>
        <v/>
      </c>
    </row>
    <row r="51" spans="1:26" x14ac:dyDescent="0.25">
      <c r="A51" t="s">
        <v>251</v>
      </c>
      <c r="B51">
        <f>VLOOKUP($A51,Sheet4!$A$8:$D$414,2,FALSE)</f>
        <v>108600</v>
      </c>
      <c r="C51">
        <f>VLOOKUP($A51,Sheet4!$A$8:$D$414,3,FALSE)</f>
        <v>108800</v>
      </c>
      <c r="D51">
        <f>VLOOKUP($A51,Sheet4!$A$8:$D$414,4,FALSE)</f>
        <v>109200</v>
      </c>
      <c r="E51">
        <v>109000</v>
      </c>
      <c r="K51" t="s">
        <v>270</v>
      </c>
      <c r="L51" t="s">
        <v>458</v>
      </c>
      <c r="N51">
        <f>(VLOOKUP($K51,Sheet3!$A$3:$E$355,2,FALSE)*1000)/(VLOOKUP($K51,$A$8:$E$413,2,FALSE))</f>
        <v>2.8096118299445472</v>
      </c>
      <c r="O51">
        <f>(VLOOKUP($K51,Sheet3!$A$3:$E$355,3,FALSE)*1000)/(VLOOKUP($K51,$A$8:$E$413,3,FALSE))</f>
        <v>2.8301886792452828</v>
      </c>
      <c r="P51">
        <f>(VLOOKUP($K51,Sheet3!$A$3:$E$355,4,FALSE)*1000)/(VLOOKUP($K51,$A$8:$E$413,4,FALSE))</f>
        <v>2.8450874020494274</v>
      </c>
      <c r="Q51">
        <f>(VLOOKUP($K51,Sheet3!$A$3:$E$355,5,FALSE)*1000)/(VLOOKUP($K51,$A$8:$E$413,5,FALSE))</f>
        <v>2.6362559241706163</v>
      </c>
      <c r="R51" t="str">
        <f>IF(VLOOKUP($K51,Sheet5!$A$1:$C$384,3,FALSE)="SD",VLOOKUP($K51,Sheet5!$A$1:$B$384,2,FALSE),"oops")</f>
        <v>Leicestershire</v>
      </c>
      <c r="S51" t="str">
        <f t="shared" si="0"/>
        <v>Charnwood</v>
      </c>
      <c r="T51">
        <f>N51+IF($R51="oops",0,VLOOKUP($R51,'unitaries counties'!$K$2:$Q$36,4,FALSE))</f>
        <v>2.8952415979657209</v>
      </c>
      <c r="U51">
        <f>O51+IF($R51="oops",0,VLOOKUP($R51,'unitaries counties'!$K$2:$Q$36,4,FALSE))</f>
        <v>2.9158184472664566</v>
      </c>
      <c r="V51">
        <f>P51+IF($R51="oops",0,VLOOKUP($R51,'unitaries counties'!$K$2:$Q$36,4,FALSE))</f>
        <v>2.9307171700706012</v>
      </c>
      <c r="W51">
        <f>Q51+IF($R51="oops",0,VLOOKUP($R51,'unitaries counties'!$K$2:$Q$36,4,FALSE))</f>
        <v>2.72188569219179</v>
      </c>
      <c r="Z51" t="str">
        <f t="array" ref="Z51">IF(ISERROR(INDEX($R$2:$S$900,SMALL(IF($R$2:$R$900=Sheet6!G$10,ROW($R$2:$R$900)-1),ROW(50:50)),2)),"",INDEX($R$2:$S$900,SMALL(IF($R$2:$R$900=Sheet6!G$10,ROW($R$2:$R$900)-1),ROW(50:50)),2))</f>
        <v/>
      </c>
    </row>
    <row r="52" spans="1:26" x14ac:dyDescent="0.25">
      <c r="A52" t="s">
        <v>252</v>
      </c>
      <c r="B52">
        <f>VLOOKUP($A52,Sheet4!$A$8:$D$414,2,FALSE)</f>
        <v>110600</v>
      </c>
      <c r="C52">
        <f>VLOOKUP($A52,Sheet4!$A$8:$D$414,3,FALSE)</f>
        <v>110800</v>
      </c>
      <c r="D52">
        <f>VLOOKUP($A52,Sheet4!$A$8:$D$414,4,FALSE)</f>
        <v>110600</v>
      </c>
      <c r="E52">
        <v>110900</v>
      </c>
      <c r="K52" t="s">
        <v>325</v>
      </c>
      <c r="L52" t="s">
        <v>458</v>
      </c>
      <c r="N52">
        <f>(VLOOKUP($K52,Sheet3!$A$3:$E$355,2,FALSE)*1000)/(VLOOKUP($K52,$A$8:$E$413,2,FALSE))</f>
        <v>19.163658243080626</v>
      </c>
      <c r="O52">
        <f>(VLOOKUP($K52,Sheet3!$A$3:$E$355,3,FALSE)*1000)/(VLOOKUP($K52,$A$8:$E$413,3,FALSE))</f>
        <v>19.892473118279568</v>
      </c>
      <c r="P52">
        <f>(VLOOKUP($K52,Sheet3!$A$3:$E$355,4,FALSE)*1000)/(VLOOKUP($K52,$A$8:$E$413,4,FALSE))</f>
        <v>17.970326409495549</v>
      </c>
      <c r="Q52">
        <f>(VLOOKUP($K52,Sheet3!$A$3:$E$355,5,FALSE)*1000)/(VLOOKUP($K52,$A$8:$E$413,5,FALSE))</f>
        <v>19.397519196692262</v>
      </c>
      <c r="R52" t="str">
        <f>IF(VLOOKUP($K52,Sheet5!$A$1:$C$384,3,FALSE)="SD",VLOOKUP($K52,Sheet5!$A$1:$B$384,2,FALSE),"oops")</f>
        <v>Essex</v>
      </c>
      <c r="S52" t="str">
        <f t="shared" si="0"/>
        <v>Chelmsford</v>
      </c>
      <c r="T52">
        <f>N52+IF($R52="oops",0,VLOOKUP($R52,'unitaries counties'!$K$2:$Q$36,4,FALSE))</f>
        <v>18.616358496795741</v>
      </c>
      <c r="U52">
        <f>O52+IF($R52="oops",0,VLOOKUP($R52,'unitaries counties'!$K$2:$Q$36,4,FALSE))</f>
        <v>19.345173371994683</v>
      </c>
      <c r="V52">
        <f>P52+IF($R52="oops",0,VLOOKUP($R52,'unitaries counties'!$K$2:$Q$36,4,FALSE))</f>
        <v>17.423026663210663</v>
      </c>
      <c r="W52">
        <f>Q52+IF($R52="oops",0,VLOOKUP($R52,'unitaries counties'!$K$2:$Q$36,4,FALSE))</f>
        <v>18.850219450407376</v>
      </c>
      <c r="Z52" t="str">
        <f t="array" ref="Z52">IF(ISERROR(INDEX($R$2:$S$900,SMALL(IF($R$2:$R$900=Sheet6!G$10,ROW($R$2:$R$900)-1),ROW(51:51)),2)),"",INDEX($R$2:$S$900,SMALL(IF($R$2:$R$900=Sheet6!G$10,ROW($R$2:$R$900)-1),ROW(51:51)),2))</f>
        <v/>
      </c>
    </row>
    <row r="53" spans="1:26" x14ac:dyDescent="0.25">
      <c r="A53" t="s">
        <v>253</v>
      </c>
      <c r="B53">
        <f>VLOOKUP($A53,Sheet4!$A$8:$D$414,2,FALSE)</f>
        <v>108100</v>
      </c>
      <c r="C53">
        <f>VLOOKUP($A53,Sheet4!$A$8:$D$414,3,FALSE)</f>
        <v>107900</v>
      </c>
      <c r="D53">
        <f>VLOOKUP($A53,Sheet4!$A$8:$D$414,4,FALSE)</f>
        <v>107700</v>
      </c>
      <c r="E53">
        <v>107900</v>
      </c>
      <c r="K53" t="s">
        <v>426</v>
      </c>
      <c r="L53" t="s">
        <v>458</v>
      </c>
      <c r="N53">
        <f>(VLOOKUP($K53,Sheet3!$A$3:$E$355,2,FALSE)*1000)/(VLOOKUP($K53,$A$8:$E$413,2,FALSE))</f>
        <v>23.508771929824562</v>
      </c>
      <c r="O53">
        <f>(VLOOKUP($K53,Sheet3!$A$3:$E$355,3,FALSE)*1000)/(VLOOKUP($K53,$A$8:$E$413,3,FALSE))</f>
        <v>21.4621409921671</v>
      </c>
      <c r="P53">
        <f>(VLOOKUP($K53,Sheet3!$A$3:$E$355,4,FALSE)*1000)/(VLOOKUP($K53,$A$8:$E$413,4,FALSE))</f>
        <v>20.942906574394463</v>
      </c>
      <c r="Q53">
        <f>(VLOOKUP($K53,Sheet3!$A$3:$E$355,5,FALSE)*1000)/(VLOOKUP($K53,$A$8:$E$413,5,FALSE))</f>
        <v>20.284237726098191</v>
      </c>
      <c r="R53" t="str">
        <f>IF(VLOOKUP($K53,Sheet5!$A$1:$C$384,3,FALSE)="SD",VLOOKUP($K53,Sheet5!$A$1:$B$384,2,FALSE),"oops")</f>
        <v>Gloucestershire</v>
      </c>
      <c r="S53" t="str">
        <f t="shared" si="0"/>
        <v>Cheltenham</v>
      </c>
      <c r="T53">
        <f>N53+IF($R53="oops",0,VLOOKUP($R53,'unitaries counties'!$K$2:$Q$36,4,FALSE))</f>
        <v>24.931295215175957</v>
      </c>
      <c r="U53">
        <f>O53+IF($R53="oops",0,VLOOKUP($R53,'unitaries counties'!$K$2:$Q$36,4,FALSE))</f>
        <v>22.884664277518496</v>
      </c>
      <c r="V53">
        <f>P53+IF($R53="oops",0,VLOOKUP($R53,'unitaries counties'!$K$2:$Q$36,4,FALSE))</f>
        <v>22.365429859745859</v>
      </c>
      <c r="W53">
        <f>Q53+IF($R53="oops",0,VLOOKUP($R53,'unitaries counties'!$K$2:$Q$36,4,FALSE))</f>
        <v>21.706761011449586</v>
      </c>
    </row>
    <row r="54" spans="1:26" x14ac:dyDescent="0.25">
      <c r="A54" t="s">
        <v>35</v>
      </c>
      <c r="B54">
        <f>VLOOKUP($A54,Sheet4!$A$8:$D$414,2,FALSE)</f>
        <v>147100</v>
      </c>
      <c r="C54">
        <f>VLOOKUP($A54,Sheet4!$A$8:$D$414,3,FALSE)</f>
        <v>146400</v>
      </c>
      <c r="D54">
        <f>VLOOKUP($A54,Sheet4!$A$8:$D$414,4,FALSE)</f>
        <v>145900</v>
      </c>
      <c r="E54">
        <v>145900</v>
      </c>
      <c r="K54" t="s">
        <v>389</v>
      </c>
      <c r="L54" t="s">
        <v>453</v>
      </c>
      <c r="N54">
        <f>(VLOOKUP($K54,Sheet3!$A$3:$E$355,2,FALSE)*1000)/(VLOOKUP($K54,$A$8:$E$413,2,FALSE))</f>
        <v>0</v>
      </c>
      <c r="O54">
        <f>(VLOOKUP($K54,Sheet3!$A$3:$E$355,3,FALSE)*1000)/(VLOOKUP($K54,$A$8:$E$413,3,FALSE))</f>
        <v>0</v>
      </c>
      <c r="P54">
        <f>(VLOOKUP($K54,Sheet3!$A$3:$E$355,4,FALSE)*1000)/(VLOOKUP($K54,$A$8:$E$413,4,FALSE))</f>
        <v>0</v>
      </c>
      <c r="Q54">
        <f>(VLOOKUP($K54,Sheet3!$A$3:$E$355,5,FALSE)*1000)/(VLOOKUP($K54,$A$8:$E$413,5,FALSE))</f>
        <v>8.7815126050420176</v>
      </c>
      <c r="R54" t="str">
        <f>IF(VLOOKUP($K54,Sheet5!$A$1:$C$384,3,FALSE)="SD",VLOOKUP($K54,Sheet5!$A$1:$B$384,2,FALSE),"oops")</f>
        <v>Oxfordshire</v>
      </c>
      <c r="S54" t="str">
        <f t="shared" si="0"/>
        <v>Cherwell</v>
      </c>
      <c r="T54">
        <f>N54+IF($R54="oops",0,VLOOKUP($R54,'unitaries counties'!$K$2:$Q$36,4,FALSE))</f>
        <v>-0.81013839216296069</v>
      </c>
      <c r="U54">
        <f>O54+IF($R54="oops",0,VLOOKUP($R54,'unitaries counties'!$K$2:$Q$36,4,FALSE))</f>
        <v>-0.81013839216296069</v>
      </c>
      <c r="V54">
        <f>P54+IF($R54="oops",0,VLOOKUP($R54,'unitaries counties'!$K$2:$Q$36,4,FALSE))</f>
        <v>-0.81013839216296069</v>
      </c>
      <c r="W54">
        <f>Q54+IF($R54="oops",0,VLOOKUP($R54,'unitaries counties'!$K$2:$Q$36,4,FALSE))</f>
        <v>7.9713742128790566</v>
      </c>
    </row>
    <row r="55" spans="1:26" x14ac:dyDescent="0.25">
      <c r="A55" t="s">
        <v>36</v>
      </c>
      <c r="B55">
        <f>VLOOKUP($A55,Sheet4!$A$8:$D$414,2,FALSE)</f>
        <v>457500</v>
      </c>
      <c r="C55">
        <f>VLOOKUP($A55,Sheet4!$A$8:$D$414,3,FALSE)</f>
        <v>461400</v>
      </c>
      <c r="D55">
        <f>VLOOKUP($A55,Sheet4!$A$8:$D$414,4,FALSE)</f>
        <v>465700</v>
      </c>
      <c r="E55">
        <v>469700</v>
      </c>
      <c r="K55" t="s">
        <v>19</v>
      </c>
      <c r="L55" t="s">
        <v>460</v>
      </c>
      <c r="N55">
        <f>(VLOOKUP($K55,Sheet3!$A$3:$E$355,2,FALSE)*1000)/(VLOOKUP($K55,$A$8:$E$413,2,FALSE))</f>
        <v>6.8396739130434785</v>
      </c>
      <c r="O55">
        <f>(VLOOKUP($K55,Sheet3!$A$3:$E$355,3,FALSE)*1000)/(VLOOKUP($K55,$A$8:$E$413,3,FALSE))</f>
        <v>6.6540232999187214</v>
      </c>
      <c r="P55">
        <f>(VLOOKUP($K55,Sheet3!$A$3:$E$355,4,FALSE)*1000)/(VLOOKUP($K55,$A$8:$E$413,4,FALSE))</f>
        <v>6.8087402212031289</v>
      </c>
      <c r="Q55">
        <f>(VLOOKUP($K55,Sheet3!$A$3:$E$355,5,FALSE)*1000)/(VLOOKUP($K55,$A$8:$E$413,5,FALSE))</f>
        <v>5.5683955925826387</v>
      </c>
      <c r="R55" t="str">
        <f>IF(VLOOKUP($K55,Sheet5!$A$1:$C$384,3,FALSE)="SD",VLOOKUP($K55,Sheet5!$A$1:$B$384,2,FALSE),"oops")</f>
        <v>oops</v>
      </c>
      <c r="S55" t="str">
        <f t="shared" si="0"/>
        <v>Cheshire East</v>
      </c>
      <c r="T55">
        <f>N55+IF($R55="oops",0,VLOOKUP($R55,'unitaries counties'!$K$2:$Q$36,4,FALSE))</f>
        <v>6.8396739130434785</v>
      </c>
      <c r="U55">
        <f>O55+IF($R55="oops",0,VLOOKUP($R55,'unitaries counties'!$K$2:$Q$36,4,FALSE))</f>
        <v>6.6540232999187214</v>
      </c>
      <c r="V55">
        <f>P55+IF($R55="oops",0,VLOOKUP($R55,'unitaries counties'!$K$2:$Q$36,4,FALSE))</f>
        <v>6.8087402212031289</v>
      </c>
      <c r="W55">
        <f>Q55+IF($R55="oops",0,VLOOKUP($R55,'unitaries counties'!$K$2:$Q$36,4,FALSE))</f>
        <v>5.5683955925826387</v>
      </c>
    </row>
    <row r="56" spans="1:26" x14ac:dyDescent="0.25">
      <c r="A56" t="s">
        <v>37</v>
      </c>
      <c r="B56">
        <f>VLOOKUP($A56,Sheet4!$A$8:$D$414,2,FALSE)</f>
        <v>274200</v>
      </c>
      <c r="C56">
        <f>VLOOKUP($A56,Sheet4!$A$8:$D$414,3,FALSE)</f>
        <v>273800</v>
      </c>
      <c r="D56">
        <f>VLOOKUP($A56,Sheet4!$A$8:$D$414,4,FALSE)</f>
        <v>274000</v>
      </c>
      <c r="E56">
        <v>273700</v>
      </c>
      <c r="K56" t="s">
        <v>20</v>
      </c>
      <c r="L56" t="s">
        <v>453</v>
      </c>
      <c r="N56">
        <f>(VLOOKUP($K56,Sheet3!$A$3:$E$355,2,FALSE)*1000)/(VLOOKUP($K56,$A$8:$E$413,2,FALSE))</f>
        <v>4.8009723488301432</v>
      </c>
      <c r="O56">
        <f>(VLOOKUP($K56,Sheet3!$A$3:$E$355,3,FALSE)*1000)/(VLOOKUP($K56,$A$8:$E$413,3,FALSE))</f>
        <v>4.3901699029126213</v>
      </c>
      <c r="P56">
        <f>(VLOOKUP($K56,Sheet3!$A$3:$E$355,4,FALSE)*1000)/(VLOOKUP($K56,$A$8:$E$413,4,FALSE))</f>
        <v>1.6540212443095599</v>
      </c>
      <c r="Q56">
        <f>(VLOOKUP($K56,Sheet3!$A$3:$E$355,5,FALSE)*1000)/(VLOOKUP($K56,$A$8:$E$413,5,FALSE))</f>
        <v>0.92065414900060571</v>
      </c>
      <c r="R56" t="str">
        <f>IF(VLOOKUP($K56,Sheet5!$A$1:$C$384,3,FALSE)="SD",VLOOKUP($K56,Sheet5!$A$1:$B$384,2,FALSE),"oops")</f>
        <v>oops</v>
      </c>
      <c r="S56" t="str">
        <f t="shared" si="0"/>
        <v>Cheshire West and Chester</v>
      </c>
      <c r="T56">
        <f>N56+IF($R56="oops",0,VLOOKUP($R56,'unitaries counties'!$K$2:$Q$36,4,FALSE))</f>
        <v>4.8009723488301432</v>
      </c>
      <c r="U56">
        <f>O56+IF($R56="oops",0,VLOOKUP($R56,'unitaries counties'!$K$2:$Q$36,4,FALSE))</f>
        <v>4.3901699029126213</v>
      </c>
      <c r="V56">
        <f>P56+IF($R56="oops",0,VLOOKUP($R56,'unitaries counties'!$K$2:$Q$36,4,FALSE))</f>
        <v>1.6540212443095599</v>
      </c>
      <c r="W56">
        <f>Q56+IF($R56="oops",0,VLOOKUP($R56,'unitaries counties'!$K$2:$Q$36,4,FALSE))</f>
        <v>0.92065414900060571</v>
      </c>
    </row>
    <row r="57" spans="1:26" x14ac:dyDescent="0.25">
      <c r="A57" t="s">
        <v>38</v>
      </c>
      <c r="B57">
        <f>VLOOKUP($A57,Sheet4!$A$8:$D$414,2,FALSE)</f>
        <v>175300</v>
      </c>
      <c r="C57">
        <f>VLOOKUP($A57,Sheet4!$A$8:$D$414,3,FALSE)</f>
        <v>175200</v>
      </c>
      <c r="D57">
        <f>VLOOKUP($A57,Sheet4!$A$8:$D$414,4,FALSE)</f>
        <v>175400</v>
      </c>
      <c r="E57">
        <v>176100</v>
      </c>
      <c r="K57" t="s">
        <v>263</v>
      </c>
      <c r="L57" t="s">
        <v>458</v>
      </c>
      <c r="N57">
        <f>(VLOOKUP($K57,Sheet3!$A$3:$E$355,2,FALSE)*1000)/(VLOOKUP($K57,$A$8:$E$413,2,FALSE))</f>
        <v>13.864077669902912</v>
      </c>
      <c r="O57">
        <f>(VLOOKUP($K57,Sheet3!$A$3:$E$355,3,FALSE)*1000)/(VLOOKUP($K57,$A$8:$E$413,3,FALSE))</f>
        <v>12.659574468085106</v>
      </c>
      <c r="P57">
        <f>(VLOOKUP($K57,Sheet3!$A$3:$E$355,4,FALSE)*1000)/(VLOOKUP($K57,$A$8:$E$413,4,FALSE))</f>
        <v>12.157996146435453</v>
      </c>
      <c r="Q57">
        <f>(VLOOKUP($K57,Sheet3!$A$3:$E$355,5,FALSE)*1000)/(VLOOKUP($K57,$A$8:$E$413,5,FALSE))</f>
        <v>9.8940269749518297</v>
      </c>
      <c r="R57" t="str">
        <f>IF(VLOOKUP($K57,Sheet5!$A$1:$C$384,3,FALSE)="SD",VLOOKUP($K57,Sheet5!$A$1:$B$384,2,FALSE),"oops")</f>
        <v>Derbyshire</v>
      </c>
      <c r="S57" t="str">
        <f t="shared" si="0"/>
        <v>Chesterfield</v>
      </c>
      <c r="T57">
        <f>N57+IF($R57="oops",0,VLOOKUP($R57,'unitaries counties'!$K$2:$Q$36,4,FALSE))</f>
        <v>13.864077669902912</v>
      </c>
      <c r="U57">
        <f>O57+IF($R57="oops",0,VLOOKUP($R57,'unitaries counties'!$K$2:$Q$36,4,FALSE))</f>
        <v>12.659574468085106</v>
      </c>
      <c r="V57">
        <f>P57+IF($R57="oops",0,VLOOKUP($R57,'unitaries counties'!$K$2:$Q$36,4,FALSE))</f>
        <v>12.157996146435453</v>
      </c>
      <c r="W57">
        <f>Q57+IF($R57="oops",0,VLOOKUP($R57,'unitaries counties'!$K$2:$Q$36,4,FALSE))</f>
        <v>9.8940269749518297</v>
      </c>
    </row>
    <row r="58" spans="1:26" x14ac:dyDescent="0.25">
      <c r="A58" t="s">
        <v>39</v>
      </c>
      <c r="B58">
        <f>VLOOKUP($A58,Sheet4!$A$8:$D$414,2,FALSE)</f>
        <v>317800</v>
      </c>
      <c r="C58">
        <f>VLOOKUP($A58,Sheet4!$A$8:$D$414,3,FALSE)</f>
        <v>319100</v>
      </c>
      <c r="D58">
        <f>VLOOKUP($A58,Sheet4!$A$8:$D$414,4,FALSE)</f>
        <v>319800</v>
      </c>
      <c r="E58">
        <v>320200</v>
      </c>
      <c r="K58" t="s">
        <v>407</v>
      </c>
      <c r="L58" t="s">
        <v>459</v>
      </c>
      <c r="N58">
        <f>(VLOOKUP($K58,Sheet3!$A$3:$E$355,2,FALSE)*1000)/(VLOOKUP($K58,$A$8:$E$413,2,FALSE))</f>
        <v>24.017777777777777</v>
      </c>
      <c r="O58">
        <f>(VLOOKUP($K58,Sheet3!$A$3:$E$355,3,FALSE)*1000)/(VLOOKUP($K58,$A$8:$E$413,3,FALSE))</f>
        <v>22.469135802469136</v>
      </c>
      <c r="P58">
        <f>(VLOOKUP($K58,Sheet3!$A$3:$E$355,4,FALSE)*1000)/(VLOOKUP($K58,$A$8:$E$413,4,FALSE))</f>
        <v>22.333333333333332</v>
      </c>
      <c r="Q58">
        <f>(VLOOKUP($K58,Sheet3!$A$3:$E$355,5,FALSE)*1000)/(VLOOKUP($K58,$A$8:$E$413,5,FALSE))</f>
        <v>27.397379912663755</v>
      </c>
      <c r="R58" t="str">
        <f>IF(VLOOKUP($K58,Sheet5!$A$1:$C$384,3,FALSE)="SD",VLOOKUP($K58,Sheet5!$A$1:$B$384,2,FALSE),"oops")</f>
        <v>West Sussex</v>
      </c>
      <c r="S58" t="str">
        <f t="shared" si="0"/>
        <v>Chichester</v>
      </c>
      <c r="T58">
        <f>N58+IF($R58="oops",0,VLOOKUP($R58,'unitaries counties'!$K$2:$Q$36,4,FALSE))</f>
        <v>22.849436069235065</v>
      </c>
      <c r="U58">
        <f>O58+IF($R58="oops",0,VLOOKUP($R58,'unitaries counties'!$K$2:$Q$36,4,FALSE))</f>
        <v>21.300794093926424</v>
      </c>
      <c r="V58">
        <f>P58+IF($R58="oops",0,VLOOKUP($R58,'unitaries counties'!$K$2:$Q$36,4,FALSE))</f>
        <v>21.16499162479062</v>
      </c>
      <c r="W58">
        <f>Q58+IF($R58="oops",0,VLOOKUP($R58,'unitaries counties'!$K$2:$Q$36,4,FALSE))</f>
        <v>26.229038204121043</v>
      </c>
    </row>
    <row r="59" spans="1:26" x14ac:dyDescent="0.25">
      <c r="A59" t="s">
        <v>40</v>
      </c>
      <c r="B59">
        <f>VLOOKUP($A59,Sheet4!$A$8:$D$414,2,FALSE)</f>
        <v>332700</v>
      </c>
      <c r="C59">
        <f>VLOOKUP($A59,Sheet4!$A$8:$D$414,3,FALSE)</f>
        <v>333600</v>
      </c>
      <c r="D59">
        <f>VLOOKUP($A59,Sheet4!$A$8:$D$414,4,FALSE)</f>
        <v>334700</v>
      </c>
      <c r="E59">
        <v>335900</v>
      </c>
      <c r="K59" t="s">
        <v>358</v>
      </c>
      <c r="L59" t="s">
        <v>453</v>
      </c>
      <c r="N59">
        <f>(VLOOKUP($K59,Sheet3!$A$3:$E$355,2,FALSE)*1000)/(VLOOKUP($K59,$A$8:$E$413,2,FALSE))</f>
        <v>7.9243243243243242</v>
      </c>
      <c r="O59">
        <f>(VLOOKUP($K59,Sheet3!$A$3:$E$355,3,FALSE)*1000)/(VLOOKUP($K59,$A$8:$E$413,3,FALSE))</f>
        <v>6.7276641550053817</v>
      </c>
      <c r="P59">
        <f>(VLOOKUP($K59,Sheet3!$A$3:$E$355,4,FALSE)*1000)/(VLOOKUP($K59,$A$8:$E$413,4,FALSE))</f>
        <v>7.2599784250269686</v>
      </c>
      <c r="Q59">
        <f>(VLOOKUP($K59,Sheet3!$A$3:$E$355,5,FALSE)*1000)/(VLOOKUP($K59,$A$8:$E$413,5,FALSE))</f>
        <v>9.6451612903225801</v>
      </c>
      <c r="R59" t="str">
        <f>IF(VLOOKUP($K59,Sheet5!$A$1:$C$384,3,FALSE)="SD",VLOOKUP($K59,Sheet5!$A$1:$B$384,2,FALSE),"oops")</f>
        <v>Buckinghamshire</v>
      </c>
      <c r="S59" t="str">
        <f t="shared" si="0"/>
        <v>Chiltern</v>
      </c>
      <c r="T59">
        <f>N59+IF($R59="oops",0,VLOOKUP($R59,'unitaries counties'!$K$2:$Q$36,4,FALSE))</f>
        <v>8.1147814213572023</v>
      </c>
      <c r="U59">
        <f>O59+IF($R59="oops",0,VLOOKUP($R59,'unitaries counties'!$K$2:$Q$36,4,FALSE))</f>
        <v>6.9181212520382607</v>
      </c>
      <c r="V59">
        <f>P59+IF($R59="oops",0,VLOOKUP($R59,'unitaries counties'!$K$2:$Q$36,4,FALSE))</f>
        <v>7.4504355220598475</v>
      </c>
      <c r="W59">
        <f>Q59+IF($R59="oops",0,VLOOKUP($R59,'unitaries counties'!$K$2:$Q$36,4,FALSE))</f>
        <v>9.8356183873554581</v>
      </c>
    </row>
    <row r="60" spans="1:26" x14ac:dyDescent="0.25">
      <c r="A60" t="s">
        <v>441</v>
      </c>
      <c r="B60">
        <f>VLOOKUP($A60,Sheet4!$A$8:$D$414,2,FALSE)</f>
        <v>256100</v>
      </c>
      <c r="C60">
        <f>VLOOKUP($A60,Sheet4!$A$8:$D$414,3,FALSE)</f>
        <v>256200</v>
      </c>
      <c r="D60">
        <f>VLOOKUP($A60,Sheet4!$A$8:$D$414,4,FALSE)</f>
        <v>256100</v>
      </c>
      <c r="E60">
        <v>257200</v>
      </c>
      <c r="K60" t="s">
        <v>243</v>
      </c>
      <c r="L60" t="s">
        <v>453</v>
      </c>
      <c r="N60">
        <f>(VLOOKUP($K60,Sheet3!$A$3:$E$355,2,FALSE)*1000)/(VLOOKUP($K60,$A$8:$E$413,2,FALSE))</f>
        <v>7.1901608325449384</v>
      </c>
      <c r="O60">
        <f>(VLOOKUP($K60,Sheet3!$A$3:$E$355,3,FALSE)*1000)/(VLOOKUP($K60,$A$8:$E$413,3,FALSE))</f>
        <v>3.8063909774436091</v>
      </c>
      <c r="P60">
        <f>(VLOOKUP($K60,Sheet3!$A$3:$E$355,4,FALSE)*1000)/(VLOOKUP($K60,$A$8:$E$413,4,FALSE))</f>
        <v>5.5855018587360599</v>
      </c>
      <c r="Q60">
        <f>(VLOOKUP($K60,Sheet3!$A$3:$E$355,5,FALSE)*1000)/(VLOOKUP($K60,$A$8:$E$413,5,FALSE))</f>
        <v>4.5279560036663611</v>
      </c>
      <c r="R60" t="str">
        <f>IF(VLOOKUP($K60,Sheet5!$A$1:$C$384,3,FALSE)="SD",VLOOKUP($K60,Sheet5!$A$1:$B$384,2,FALSE),"oops")</f>
        <v>Lancashire</v>
      </c>
      <c r="S60" t="str">
        <f t="shared" si="0"/>
        <v>Chorley</v>
      </c>
      <c r="T60">
        <f>N60+IF($R60="oops",0,VLOOKUP($R60,'unitaries counties'!$K$2:$Q$36,4,FALSE))</f>
        <v>7.1059756250885346</v>
      </c>
      <c r="U60">
        <f>O60+IF($R60="oops",0,VLOOKUP($R60,'unitaries counties'!$K$2:$Q$36,4,FALSE))</f>
        <v>3.7222057699872049</v>
      </c>
      <c r="V60">
        <f>P60+IF($R60="oops",0,VLOOKUP($R60,'unitaries counties'!$K$2:$Q$36,4,FALSE))</f>
        <v>5.5013166512796561</v>
      </c>
      <c r="W60">
        <f>Q60+IF($R60="oops",0,VLOOKUP($R60,'unitaries counties'!$K$2:$Q$36,4,FALSE))</f>
        <v>4.4437707962099573</v>
      </c>
    </row>
    <row r="61" spans="1:26" x14ac:dyDescent="0.25">
      <c r="A61" t="s">
        <v>41</v>
      </c>
      <c r="B61">
        <f>VLOOKUP($A61,Sheet4!$A$8:$D$414,2,FALSE)</f>
        <v>158700</v>
      </c>
      <c r="C61">
        <f>VLOOKUP($A61,Sheet4!$A$8:$D$414,3,FALSE)</f>
        <v>159000</v>
      </c>
      <c r="D61">
        <f>VLOOKUP($A61,Sheet4!$A$8:$D$414,4,FALSE)</f>
        <v>159700</v>
      </c>
      <c r="E61">
        <v>159700</v>
      </c>
      <c r="K61" t="s">
        <v>420</v>
      </c>
      <c r="L61" t="s">
        <v>456</v>
      </c>
      <c r="N61">
        <f>(VLOOKUP($K61,Sheet3!$A$3:$E$355,2,FALSE)*1000)/(VLOOKUP($K61,$A$8:$E$413,2,FALSE))</f>
        <v>31.331923890063425</v>
      </c>
      <c r="O61">
        <f>(VLOOKUP($K61,Sheet3!$A$3:$E$355,3,FALSE)*1000)/(VLOOKUP($K61,$A$8:$E$413,3,FALSE))</f>
        <v>30.188679245283019</v>
      </c>
      <c r="P61">
        <f>(VLOOKUP($K61,Sheet3!$A$3:$E$355,4,FALSE)*1000)/(VLOOKUP($K61,$A$8:$E$413,4,FALSE))</f>
        <v>31.398747390396661</v>
      </c>
      <c r="Q61">
        <f>(VLOOKUP($K61,Sheet3!$A$3:$E$355,5,FALSE)*1000)/(VLOOKUP($K61,$A$8:$E$413,5,FALSE))</f>
        <v>35.041666666666664</v>
      </c>
      <c r="R61" t="str">
        <f>IF(VLOOKUP($K61,Sheet5!$A$1:$C$384,3,FALSE)="SD",VLOOKUP($K61,Sheet5!$A$1:$B$384,2,FALSE),"oops")</f>
        <v>Dorset</v>
      </c>
      <c r="S61" t="str">
        <f t="shared" si="0"/>
        <v>Christchurch</v>
      </c>
      <c r="T61">
        <f>N61+IF($R61="oops",0,VLOOKUP($R61,'unitaries counties'!$K$2:$Q$36,4,FALSE))</f>
        <v>30.937571407103349</v>
      </c>
      <c r="U61">
        <f>O61+IF($R61="oops",0,VLOOKUP($R61,'unitaries counties'!$K$2:$Q$36,4,FALSE))</f>
        <v>29.794326762322942</v>
      </c>
      <c r="V61">
        <f>P61+IF($R61="oops",0,VLOOKUP($R61,'unitaries counties'!$K$2:$Q$36,4,FALSE))</f>
        <v>31.004394907436584</v>
      </c>
      <c r="W61">
        <f>Q61+IF($R61="oops",0,VLOOKUP($R61,'unitaries counties'!$K$2:$Q$36,4,FALSE))</f>
        <v>34.647314183706584</v>
      </c>
    </row>
    <row r="62" spans="1:26" x14ac:dyDescent="0.25">
      <c r="A62" t="s">
        <v>42</v>
      </c>
      <c r="B62">
        <f>VLOOKUP($A62,Sheet4!$A$8:$D$414,2,FALSE)</f>
        <v>165600</v>
      </c>
      <c r="C62">
        <f>VLOOKUP($A62,Sheet4!$A$8:$D$414,3,FALSE)</f>
        <v>166500</v>
      </c>
      <c r="D62">
        <f>VLOOKUP($A62,Sheet4!$A$8:$D$414,4,FALSE)</f>
        <v>167500</v>
      </c>
      <c r="E62">
        <v>168400</v>
      </c>
      <c r="K62" t="s">
        <v>88</v>
      </c>
      <c r="L62" t="s">
        <v>457</v>
      </c>
      <c r="N62">
        <f>(VLOOKUP($K62,Sheet3!$A$3:$E$355,2,FALSE)*1000)/(VLOOKUP($K62,$A$8:$E$413,2,FALSE))</f>
        <v>302.26666666666665</v>
      </c>
      <c r="O62">
        <f>(VLOOKUP($K62,Sheet3!$A$3:$E$355,3,FALSE)*1000)/(VLOOKUP($K62,$A$8:$E$413,3,FALSE))</f>
        <v>443.56164383561645</v>
      </c>
      <c r="P62">
        <f>(VLOOKUP($K62,Sheet3!$A$3:$E$355,4,FALSE)*1000)/(VLOOKUP($K62,$A$8:$E$413,4,FALSE))</f>
        <v>586.75675675675677</v>
      </c>
      <c r="Q62">
        <f>(VLOOKUP($K62,Sheet3!$A$3:$E$355,5,FALSE)*1000)/(VLOOKUP($K62,$A$8:$E$413,5,FALSE))</f>
        <v>499.07894736842104</v>
      </c>
      <c r="R62" t="str">
        <f>IF(VLOOKUP($K62,Sheet5!$A$1:$C$384,3,FALSE)="SD",VLOOKUP($K62,Sheet5!$A$1:$B$384,2,FALSE),"oops")</f>
        <v>oops</v>
      </c>
      <c r="S62" t="str">
        <f t="shared" si="0"/>
        <v>City of London</v>
      </c>
      <c r="T62">
        <f>N62+IF($R62="oops",0,VLOOKUP($R62,'unitaries counties'!$K$2:$Q$36,4,FALSE))</f>
        <v>302.26666666666665</v>
      </c>
      <c r="U62">
        <f>O62+IF($R62="oops",0,VLOOKUP($R62,'unitaries counties'!$K$2:$Q$36,4,FALSE))</f>
        <v>443.56164383561645</v>
      </c>
      <c r="V62">
        <f>P62+IF($R62="oops",0,VLOOKUP($R62,'unitaries counties'!$K$2:$Q$36,4,FALSE))</f>
        <v>586.75675675675677</v>
      </c>
      <c r="W62">
        <f>Q62+IF($R62="oops",0,VLOOKUP($R62,'unitaries counties'!$K$2:$Q$36,4,FALSE))</f>
        <v>499.07894736842104</v>
      </c>
    </row>
    <row r="63" spans="1:26" x14ac:dyDescent="0.25">
      <c r="A63" t="s">
        <v>43</v>
      </c>
      <c r="B63">
        <f>VLOOKUP($A63,Sheet4!$A$8:$D$414,2,FALSE)</f>
        <v>192400</v>
      </c>
      <c r="C63">
        <f>VLOOKUP($A63,Sheet4!$A$8:$D$414,3,FALSE)</f>
        <v>195100</v>
      </c>
      <c r="D63">
        <f>VLOOKUP($A63,Sheet4!$A$8:$D$414,4,FALSE)</f>
        <v>197800</v>
      </c>
      <c r="E63">
        <v>200000</v>
      </c>
      <c r="K63" t="s">
        <v>326</v>
      </c>
      <c r="L63" t="s">
        <v>453</v>
      </c>
      <c r="N63">
        <f>(VLOOKUP($K63,Sheet3!$A$3:$E$355,2,FALSE)*1000)/(VLOOKUP($K63,$A$8:$E$413,2,FALSE))</f>
        <v>13.704142011834319</v>
      </c>
      <c r="O63">
        <f>(VLOOKUP($K63,Sheet3!$A$3:$E$355,3,FALSE)*1000)/(VLOOKUP($K63,$A$8:$E$413,3,FALSE))</f>
        <v>11.898660454280723</v>
      </c>
      <c r="P63">
        <f>(VLOOKUP($K63,Sheet3!$A$3:$E$355,4,FALSE)*1000)/(VLOOKUP($K63,$A$8:$E$413,4,FALSE))</f>
        <v>10.023041474654377</v>
      </c>
      <c r="Q63">
        <f>(VLOOKUP($K63,Sheet3!$A$3:$E$355,5,FALSE)*1000)/(VLOOKUP($K63,$A$8:$E$413,5,FALSE))</f>
        <v>9.8011363636363633</v>
      </c>
      <c r="R63" t="str">
        <f>IF(VLOOKUP($K63,Sheet5!$A$1:$C$384,3,FALSE)="SD",VLOOKUP($K63,Sheet5!$A$1:$B$384,2,FALSE),"oops")</f>
        <v>Essex</v>
      </c>
      <c r="S63" t="str">
        <f t="shared" si="0"/>
        <v>Colchester</v>
      </c>
      <c r="T63">
        <f>N63+IF($R63="oops",0,VLOOKUP($R63,'unitaries counties'!$K$2:$Q$36,4,FALSE))</f>
        <v>13.156842265549434</v>
      </c>
      <c r="U63">
        <f>O63+IF($R63="oops",0,VLOOKUP($R63,'unitaries counties'!$K$2:$Q$36,4,FALSE))</f>
        <v>11.351360707995838</v>
      </c>
      <c r="V63">
        <f>P63+IF($R63="oops",0,VLOOKUP($R63,'unitaries counties'!$K$2:$Q$36,4,FALSE))</f>
        <v>9.475741728369492</v>
      </c>
      <c r="W63">
        <f>Q63+IF($R63="oops",0,VLOOKUP($R63,'unitaries counties'!$K$2:$Q$36,4,FALSE))</f>
        <v>9.2538366173514781</v>
      </c>
    </row>
    <row r="64" spans="1:26" x14ac:dyDescent="0.25">
      <c r="A64" t="s">
        <v>254</v>
      </c>
      <c r="B64">
        <f>VLOOKUP($A64,Sheet4!$A$8:$D$414,2,FALSE)</f>
        <v>55300</v>
      </c>
      <c r="C64">
        <f>VLOOKUP($A64,Sheet4!$A$8:$D$414,3,FALSE)</f>
        <v>55400</v>
      </c>
      <c r="D64">
        <f>VLOOKUP($A64,Sheet4!$A$8:$D$414,4,FALSE)</f>
        <v>55500</v>
      </c>
      <c r="E64">
        <v>55500</v>
      </c>
      <c r="K64" t="s">
        <v>239</v>
      </c>
      <c r="L64" t="s">
        <v>459</v>
      </c>
      <c r="N64">
        <f>(VLOOKUP($K64,Sheet3!$A$3:$E$355,2,FALSE)*1000)/(VLOOKUP($K64,$A$8:$E$413,2,FALSE))</f>
        <v>-2.1923620933521923</v>
      </c>
      <c r="O64">
        <f>(VLOOKUP($K64,Sheet3!$A$3:$E$355,3,FALSE)*1000)/(VLOOKUP($K64,$A$8:$E$413,3,FALSE))</f>
        <v>-1.5580736543909348</v>
      </c>
      <c r="P64">
        <f>(VLOOKUP($K64,Sheet3!$A$3:$E$355,4,FALSE)*1000)/(VLOOKUP($K64,$A$8:$E$413,4,FALSE))</f>
        <v>2.8328611898016995</v>
      </c>
      <c r="Q64">
        <f>(VLOOKUP($K64,Sheet3!$A$3:$E$355,5,FALSE)*1000)/(VLOOKUP($K64,$A$8:$E$413,5,FALSE))</f>
        <v>3.2147937411095304</v>
      </c>
      <c r="R64" t="str">
        <f>IF(VLOOKUP($K64,Sheet5!$A$1:$C$384,3,FALSE)="SD",VLOOKUP($K64,Sheet5!$A$1:$B$384,2,FALSE),"oops")</f>
        <v>Cumbria</v>
      </c>
      <c r="S64" t="str">
        <f t="shared" si="0"/>
        <v>Copeland</v>
      </c>
      <c r="T64">
        <f>N64+IF($R64="oops",0,VLOOKUP($R64,'unitaries counties'!$K$2:$Q$36,4,FALSE))</f>
        <v>-2.1923620933521923</v>
      </c>
      <c r="U64">
        <f>O64+IF($R64="oops",0,VLOOKUP($R64,'unitaries counties'!$K$2:$Q$36,4,FALSE))</f>
        <v>-1.5580736543909348</v>
      </c>
      <c r="V64">
        <f>P64+IF($R64="oops",0,VLOOKUP($R64,'unitaries counties'!$K$2:$Q$36,4,FALSE))</f>
        <v>2.8328611898016995</v>
      </c>
      <c r="W64">
        <f>Q64+IF($R64="oops",0,VLOOKUP($R64,'unitaries counties'!$K$2:$Q$36,4,FALSE))</f>
        <v>3.2147937411095304</v>
      </c>
    </row>
    <row r="65" spans="1:23" x14ac:dyDescent="0.25">
      <c r="A65" t="s">
        <v>255</v>
      </c>
      <c r="B65">
        <f>VLOOKUP($A65,Sheet4!$A$8:$D$414,2,FALSE)</f>
        <v>88600</v>
      </c>
      <c r="C65">
        <f>VLOOKUP($A65,Sheet4!$A$8:$D$414,3,FALSE)</f>
        <v>89100</v>
      </c>
      <c r="D65">
        <f>VLOOKUP($A65,Sheet4!$A$8:$D$414,4,FALSE)</f>
        <v>89600</v>
      </c>
      <c r="E65">
        <v>89700</v>
      </c>
      <c r="K65" t="s">
        <v>283</v>
      </c>
      <c r="L65" t="s">
        <v>458</v>
      </c>
      <c r="N65">
        <f>(VLOOKUP($K65,Sheet3!$A$3:$E$355,2,FALSE)*1000)/(VLOOKUP($K65,$A$8:$E$413,2,FALSE))</f>
        <v>0</v>
      </c>
      <c r="O65">
        <f>(VLOOKUP($K65,Sheet3!$A$3:$E$355,3,FALSE)*1000)/(VLOOKUP($K65,$A$8:$E$413,3,FALSE))</f>
        <v>0.74875207986688852</v>
      </c>
      <c r="P65">
        <f>(VLOOKUP($K65,Sheet3!$A$3:$E$355,4,FALSE)*1000)/(VLOOKUP($K65,$A$8:$E$413,4,FALSE))</f>
        <v>-8.1168831168831168E-2</v>
      </c>
      <c r="Q65">
        <f>(VLOOKUP($K65,Sheet3!$A$3:$E$355,5,FALSE)*1000)/(VLOOKUP($K65,$A$8:$E$413,5,FALSE))</f>
        <v>2.0443740095087164</v>
      </c>
      <c r="R65" t="str">
        <f>IF(VLOOKUP($K65,Sheet5!$A$1:$C$384,3,FALSE)="SD",VLOOKUP($K65,Sheet5!$A$1:$B$384,2,FALSE),"oops")</f>
        <v>Northamptonshire</v>
      </c>
      <c r="S65" t="str">
        <f t="shared" si="0"/>
        <v>Corby</v>
      </c>
      <c r="T65">
        <f>N65+IF($R65="oops",0,VLOOKUP($R65,'unitaries counties'!$K$2:$Q$36,4,FALSE))</f>
        <v>-0.36869056327724947</v>
      </c>
      <c r="U65">
        <f>O65+IF($R65="oops",0,VLOOKUP($R65,'unitaries counties'!$K$2:$Q$36,4,FALSE))</f>
        <v>0.38006151658963905</v>
      </c>
      <c r="V65">
        <f>P65+IF($R65="oops",0,VLOOKUP($R65,'unitaries counties'!$K$2:$Q$36,4,FALSE))</f>
        <v>-0.44985939444608064</v>
      </c>
      <c r="W65">
        <f>Q65+IF($R65="oops",0,VLOOKUP($R65,'unitaries counties'!$K$2:$Q$36,4,FALSE))</f>
        <v>1.6756834462314669</v>
      </c>
    </row>
    <row r="66" spans="1:23" x14ac:dyDescent="0.25">
      <c r="A66" t="s">
        <v>256</v>
      </c>
      <c r="B66">
        <f>VLOOKUP($A66,Sheet4!$A$8:$D$414,2,FALSE)</f>
        <v>156500</v>
      </c>
      <c r="C66">
        <f>VLOOKUP($A66,Sheet4!$A$8:$D$414,3,FALSE)</f>
        <v>157500</v>
      </c>
      <c r="D66">
        <f>VLOOKUP($A66,Sheet4!$A$8:$D$414,4,FALSE)</f>
        <v>158700</v>
      </c>
      <c r="E66">
        <v>158600</v>
      </c>
      <c r="K66" t="s">
        <v>141</v>
      </c>
      <c r="L66" t="s">
        <v>459</v>
      </c>
      <c r="N66">
        <f>(VLOOKUP($K66,Sheet3!$A$3:$E$355,2,FALSE)*1000)/(VLOOKUP($K66,$A$8:$E$413,2,FALSE))</f>
        <v>19.397796352583587</v>
      </c>
      <c r="O66">
        <f>(VLOOKUP($K66,Sheet3!$A$3:$E$355,3,FALSE)*1000)/(VLOOKUP($K66,$A$8:$E$413,3,FALSE))</f>
        <v>15.517176292940732</v>
      </c>
      <c r="P66">
        <f>(VLOOKUP($K66,Sheet3!$A$3:$E$355,4,FALSE)*1000)/(VLOOKUP($K66,$A$8:$E$413,4,FALSE))</f>
        <v>14.848257774447358</v>
      </c>
      <c r="Q66">
        <f>(VLOOKUP($K66,Sheet3!$A$3:$E$355,5,FALSE)*1000)/(VLOOKUP($K66,$A$8:$E$413,5,FALSE))</f>
        <v>15.017661275329987</v>
      </c>
      <c r="R66" t="str">
        <f>IF(VLOOKUP($K66,Sheet5!$A$1:$C$384,3,FALSE)="SD",VLOOKUP($K66,Sheet5!$A$1:$B$384,2,FALSE),"oops")</f>
        <v>oops</v>
      </c>
      <c r="S66" t="str">
        <f t="shared" si="0"/>
        <v>Cornwall</v>
      </c>
      <c r="T66">
        <f>N66+IF($R66="oops",0,VLOOKUP($R66,'unitaries counties'!$K$2:$Q$36,4,FALSE))</f>
        <v>19.397796352583587</v>
      </c>
      <c r="U66">
        <f>O66+IF($R66="oops",0,VLOOKUP($R66,'unitaries counties'!$K$2:$Q$36,4,FALSE))</f>
        <v>15.517176292940732</v>
      </c>
      <c r="V66">
        <f>P66+IF($R66="oops",0,VLOOKUP($R66,'unitaries counties'!$K$2:$Q$36,4,FALSE))</f>
        <v>14.848257774447358</v>
      </c>
      <c r="W66">
        <f>Q66+IF($R66="oops",0,VLOOKUP($R66,'unitaries counties'!$K$2:$Q$36,4,FALSE))</f>
        <v>15.017661275329987</v>
      </c>
    </row>
    <row r="67" spans="1:23" x14ac:dyDescent="0.25">
      <c r="A67" t="s">
        <v>257</v>
      </c>
      <c r="B67">
        <f>VLOOKUP($A67,Sheet4!$A$8:$D$414,2,FALSE)</f>
        <v>52400</v>
      </c>
      <c r="C67">
        <f>VLOOKUP($A67,Sheet4!$A$8:$D$414,3,FALSE)</f>
        <v>52900</v>
      </c>
      <c r="D67">
        <f>VLOOKUP($A67,Sheet4!$A$8:$D$414,4,FALSE)</f>
        <v>53300</v>
      </c>
      <c r="E67">
        <v>53900</v>
      </c>
      <c r="K67" t="s">
        <v>427</v>
      </c>
      <c r="L67" t="s">
        <v>459</v>
      </c>
      <c r="N67">
        <f>(VLOOKUP($K67,Sheet3!$A$3:$E$355,2,FALSE)*1000)/(VLOOKUP($K67,$A$8:$E$413,2,FALSE))</f>
        <v>16.570048309178745</v>
      </c>
      <c r="O67">
        <f>(VLOOKUP($K67,Sheet3!$A$3:$E$355,3,FALSE)*1000)/(VLOOKUP($K67,$A$8:$E$413,3,FALSE))</f>
        <v>18.438256658595641</v>
      </c>
      <c r="P67">
        <f>(VLOOKUP($K67,Sheet3!$A$3:$E$355,4,FALSE)*1000)/(VLOOKUP($K67,$A$8:$E$413,4,FALSE))</f>
        <v>19.278846153846153</v>
      </c>
      <c r="Q67">
        <f>(VLOOKUP($K67,Sheet3!$A$3:$E$355,5,FALSE)*1000)/(VLOOKUP($K67,$A$8:$E$413,5,FALSE))</f>
        <v>18.313397129186601</v>
      </c>
      <c r="R67" t="str">
        <f>IF(VLOOKUP($K67,Sheet5!$A$1:$C$384,3,FALSE)="SD",VLOOKUP($K67,Sheet5!$A$1:$B$384,2,FALSE),"oops")</f>
        <v>Gloucestershire</v>
      </c>
      <c r="S67" t="str">
        <f t="shared" ref="S67:S130" si="5">K67</f>
        <v>Cotswold</v>
      </c>
      <c r="T67">
        <f>N67+IF($R67="oops",0,VLOOKUP($R67,'unitaries counties'!$K$2:$Q$36,4,FALSE))</f>
        <v>17.992571594530141</v>
      </c>
      <c r="U67">
        <f>O67+IF($R67="oops",0,VLOOKUP($R67,'unitaries counties'!$K$2:$Q$36,4,FALSE))</f>
        <v>19.860779943947037</v>
      </c>
      <c r="V67">
        <f>P67+IF($R67="oops",0,VLOOKUP($R67,'unitaries counties'!$K$2:$Q$36,4,FALSE))</f>
        <v>20.701369439197549</v>
      </c>
      <c r="W67">
        <f>Q67+IF($R67="oops",0,VLOOKUP($R67,'unitaries counties'!$K$2:$Q$36,4,FALSE))</f>
        <v>19.735920414537997</v>
      </c>
    </row>
    <row r="68" spans="1:23" x14ac:dyDescent="0.25">
      <c r="A68" t="s">
        <v>258</v>
      </c>
      <c r="B68">
        <f>VLOOKUP($A68,Sheet4!$A$8:$D$414,2,FALSE)</f>
        <v>52200</v>
      </c>
      <c r="C68">
        <f>VLOOKUP($A68,Sheet4!$A$8:$D$414,3,FALSE)</f>
        <v>51900</v>
      </c>
      <c r="D68">
        <f>VLOOKUP($A68,Sheet4!$A$8:$D$414,4,FALSE)</f>
        <v>51900</v>
      </c>
      <c r="E68">
        <v>52100</v>
      </c>
      <c r="K68" t="s">
        <v>69</v>
      </c>
      <c r="L68" t="s">
        <v>456</v>
      </c>
      <c r="N68">
        <f>(VLOOKUP($K68,Sheet3!$A$3:$E$355,2,FALSE)*1000)/(VLOOKUP($K68,$A$8:$E$413,2,FALSE))</f>
        <v>10.296031229668184</v>
      </c>
      <c r="O68">
        <f>(VLOOKUP($K68,Sheet3!$A$3:$E$355,3,FALSE)*1000)/(VLOOKUP($K68,$A$8:$E$413,3,FALSE))</f>
        <v>7.9082451074751363</v>
      </c>
      <c r="P68">
        <f>(VLOOKUP($K68,Sheet3!$A$3:$E$355,4,FALSE)*1000)/(VLOOKUP($K68,$A$8:$E$413,4,FALSE))</f>
        <v>5.0615336068160302</v>
      </c>
      <c r="Q68">
        <f>(VLOOKUP($K68,Sheet3!$A$3:$E$355,5,FALSE)*1000)/(VLOOKUP($K68,$A$8:$E$413,5,FALSE))</f>
        <v>-2.9835964097802536</v>
      </c>
      <c r="R68" t="str">
        <f>IF(VLOOKUP($K68,Sheet5!$A$1:$C$384,3,FALSE)="SD",VLOOKUP($K68,Sheet5!$A$1:$B$384,2,FALSE),"oops")</f>
        <v>oops</v>
      </c>
      <c r="S68" t="str">
        <f t="shared" si="5"/>
        <v>Coventry</v>
      </c>
      <c r="T68">
        <f>N68+IF($R68="oops",0,VLOOKUP($R68,'unitaries counties'!$K$2:$Q$36,4,FALSE))</f>
        <v>10.296031229668184</v>
      </c>
      <c r="U68">
        <f>O68+IF($R68="oops",0,VLOOKUP($R68,'unitaries counties'!$K$2:$Q$36,4,FALSE))</f>
        <v>7.9082451074751363</v>
      </c>
      <c r="V68">
        <f>P68+IF($R68="oops",0,VLOOKUP($R68,'unitaries counties'!$K$2:$Q$36,4,FALSE))</f>
        <v>5.0615336068160302</v>
      </c>
      <c r="W68">
        <f>Q68+IF($R68="oops",0,VLOOKUP($R68,'unitaries counties'!$K$2:$Q$36,4,FALSE))</f>
        <v>-2.9835964097802536</v>
      </c>
    </row>
    <row r="69" spans="1:23" x14ac:dyDescent="0.25">
      <c r="A69" t="s">
        <v>259</v>
      </c>
      <c r="B69">
        <f>VLOOKUP($A69,Sheet4!$A$8:$D$414,2,FALSE)</f>
        <v>108900</v>
      </c>
      <c r="C69">
        <f>VLOOKUP($A69,Sheet4!$A$8:$D$414,3,FALSE)</f>
        <v>109000</v>
      </c>
      <c r="D69">
        <f>VLOOKUP($A69,Sheet4!$A$8:$D$414,4,FALSE)</f>
        <v>108700</v>
      </c>
      <c r="E69">
        <v>108600</v>
      </c>
      <c r="K69" t="s">
        <v>254</v>
      </c>
      <c r="L69" t="s">
        <v>459</v>
      </c>
      <c r="N69">
        <f>(VLOOKUP($K69,Sheet3!$A$3:$E$355,2,FALSE)*1000)/(VLOOKUP($K69,$A$8:$E$413,2,FALSE))</f>
        <v>17.992766726943941</v>
      </c>
      <c r="O69">
        <f>(VLOOKUP($K69,Sheet3!$A$3:$E$355,3,FALSE)*1000)/(VLOOKUP($K69,$A$8:$E$413,3,FALSE))</f>
        <v>18.321299638989171</v>
      </c>
      <c r="P69">
        <f>(VLOOKUP($K69,Sheet3!$A$3:$E$355,4,FALSE)*1000)/(VLOOKUP($K69,$A$8:$E$413,4,FALSE))</f>
        <v>18.36036036036036</v>
      </c>
      <c r="Q69">
        <f>(VLOOKUP($K69,Sheet3!$A$3:$E$355,5,FALSE)*1000)/(VLOOKUP($K69,$A$8:$E$413,5,FALSE))</f>
        <v>17.54954954954955</v>
      </c>
      <c r="R69" t="str">
        <f>IF(VLOOKUP($K69,Sheet5!$A$1:$C$384,3,FALSE)="SD",VLOOKUP($K69,Sheet5!$A$1:$B$384,2,FALSE),"oops")</f>
        <v>North Yorkshire</v>
      </c>
      <c r="S69" t="str">
        <f t="shared" si="5"/>
        <v>Craven</v>
      </c>
      <c r="T69">
        <f>N69+IF($R69="oops",0,VLOOKUP($R69,'unitaries counties'!$K$2:$Q$36,4,FALSE))</f>
        <v>17.992766726943941</v>
      </c>
      <c r="U69">
        <f>O69+IF($R69="oops",0,VLOOKUP($R69,'unitaries counties'!$K$2:$Q$36,4,FALSE))</f>
        <v>18.321299638989171</v>
      </c>
      <c r="V69">
        <f>P69+IF($R69="oops",0,VLOOKUP($R69,'unitaries counties'!$K$2:$Q$36,4,FALSE))</f>
        <v>18.36036036036036</v>
      </c>
      <c r="W69">
        <f>Q69+IF($R69="oops",0,VLOOKUP($R69,'unitaries counties'!$K$2:$Q$36,4,FALSE))</f>
        <v>17.54954954954955</v>
      </c>
    </row>
    <row r="70" spans="1:23" x14ac:dyDescent="0.25">
      <c r="A70" t="s">
        <v>260</v>
      </c>
      <c r="B70">
        <f>VLOOKUP($A70,Sheet4!$A$8:$D$414,2,FALSE)</f>
        <v>82400</v>
      </c>
      <c r="C70">
        <f>VLOOKUP($A70,Sheet4!$A$8:$D$414,3,FALSE)</f>
        <v>83200</v>
      </c>
      <c r="D70">
        <f>VLOOKUP($A70,Sheet4!$A$8:$D$414,4,FALSE)</f>
        <v>83500</v>
      </c>
      <c r="E70">
        <v>84100</v>
      </c>
      <c r="K70" t="s">
        <v>408</v>
      </c>
      <c r="L70" t="s">
        <v>458</v>
      </c>
      <c r="N70">
        <f>(VLOOKUP($K70,Sheet3!$A$3:$E$355,2,FALSE)*1000)/(VLOOKUP($K70,$A$8:$E$413,2,FALSE))</f>
        <v>0.13487475915221581</v>
      </c>
      <c r="O70">
        <f>(VLOOKUP($K70,Sheet3!$A$3:$E$355,3,FALSE)*1000)/(VLOOKUP($K70,$A$8:$E$413,3,FALSE))</f>
        <v>0.13270142180094788</v>
      </c>
      <c r="P70">
        <f>(VLOOKUP($K70,Sheet3!$A$3:$E$355,4,FALSE)*1000)/(VLOOKUP($K70,$A$8:$E$413,4,FALSE))</f>
        <v>-2.138188608776844</v>
      </c>
      <c r="Q70">
        <f>(VLOOKUP($K70,Sheet3!$A$3:$E$355,5,FALSE)*1000)/(VLOOKUP($K70,$A$8:$E$413,5,FALSE))</f>
        <v>-2.4099722991689752</v>
      </c>
      <c r="R70" t="str">
        <f>IF(VLOOKUP($K70,Sheet5!$A$1:$C$384,3,FALSE)="SD",VLOOKUP($K70,Sheet5!$A$1:$B$384,2,FALSE),"oops")</f>
        <v>West Sussex</v>
      </c>
      <c r="S70" t="str">
        <f t="shared" si="5"/>
        <v>Crawley</v>
      </c>
      <c r="T70">
        <f>N70+IF($R70="oops",0,VLOOKUP($R70,'unitaries counties'!$K$2:$Q$36,4,FALSE))</f>
        <v>-1.0334669493904975</v>
      </c>
      <c r="U70">
        <f>O70+IF($R70="oops",0,VLOOKUP($R70,'unitaries counties'!$K$2:$Q$36,4,FALSE))</f>
        <v>-1.0356402867417656</v>
      </c>
      <c r="V70">
        <f>P70+IF($R70="oops",0,VLOOKUP($R70,'unitaries counties'!$K$2:$Q$36,4,FALSE))</f>
        <v>-3.3065303173195577</v>
      </c>
      <c r="W70">
        <f>Q70+IF($R70="oops",0,VLOOKUP($R70,'unitaries counties'!$K$2:$Q$36,4,FALSE))</f>
        <v>-3.5783140077116888</v>
      </c>
    </row>
    <row r="71" spans="1:23" x14ac:dyDescent="0.25">
      <c r="A71" t="s">
        <v>45</v>
      </c>
      <c r="B71">
        <f>VLOOKUP($A71,Sheet4!$A$8:$D$414,2,FALSE)</f>
        <v>229000</v>
      </c>
      <c r="C71">
        <f>VLOOKUP($A71,Sheet4!$A$8:$D$414,3,FALSE)</f>
        <v>230100</v>
      </c>
      <c r="D71">
        <f>VLOOKUP($A71,Sheet4!$A$8:$D$414,4,FALSE)</f>
        <v>231900</v>
      </c>
      <c r="E71">
        <v>233700</v>
      </c>
      <c r="K71" t="s">
        <v>106</v>
      </c>
      <c r="L71" t="s">
        <v>457</v>
      </c>
      <c r="N71">
        <f>(VLOOKUP($K71,Sheet3!$A$3:$E$355,2,FALSE)*1000)/(VLOOKUP($K71,$A$8:$E$413,2,FALSE))</f>
        <v>18.081065759637188</v>
      </c>
      <c r="O71">
        <f>(VLOOKUP($K71,Sheet3!$A$3:$E$355,3,FALSE)*1000)/(VLOOKUP($K71,$A$8:$E$413,3,FALSE))</f>
        <v>12.474860335195531</v>
      </c>
      <c r="P71">
        <f>(VLOOKUP($K71,Sheet3!$A$3:$E$355,4,FALSE)*1000)/(VLOOKUP($K71,$A$8:$E$413,4,FALSE))</f>
        <v>5.8360745614035086</v>
      </c>
      <c r="Q71">
        <f>(VLOOKUP($K71,Sheet3!$A$3:$E$355,5,FALSE)*1000)/(VLOOKUP($K71,$A$8:$E$413,5,FALSE))</f>
        <v>6.9937652480346975</v>
      </c>
      <c r="R71" t="str">
        <f>IF(VLOOKUP($K71,Sheet5!$A$1:$C$384,3,FALSE)="SD",VLOOKUP($K71,Sheet5!$A$1:$B$384,2,FALSE),"oops")</f>
        <v>oops</v>
      </c>
      <c r="S71" t="str">
        <f t="shared" si="5"/>
        <v>Croydon</v>
      </c>
      <c r="T71">
        <f>N71+IF($R71="oops",0,VLOOKUP($R71,'unitaries counties'!$K$2:$Q$36,4,FALSE))</f>
        <v>18.081065759637188</v>
      </c>
      <c r="U71">
        <f>O71+IF($R71="oops",0,VLOOKUP($R71,'unitaries counties'!$K$2:$Q$36,4,FALSE))</f>
        <v>12.474860335195531</v>
      </c>
      <c r="V71">
        <f>P71+IF($R71="oops",0,VLOOKUP($R71,'unitaries counties'!$K$2:$Q$36,4,FALSE))</f>
        <v>5.8360745614035086</v>
      </c>
      <c r="W71">
        <f>Q71+IF($R71="oops",0,VLOOKUP($R71,'unitaries counties'!$K$2:$Q$36,4,FALSE))</f>
        <v>6.9937652480346975</v>
      </c>
    </row>
    <row r="72" spans="1:23" x14ac:dyDescent="0.25">
      <c r="A72" t="s">
        <v>46</v>
      </c>
      <c r="B72">
        <f>VLOOKUP($A72,Sheet4!$A$8:$D$414,2,FALSE)</f>
        <v>300200</v>
      </c>
      <c r="C72">
        <f>VLOOKUP($A72,Sheet4!$A$8:$D$414,3,FALSE)</f>
        <v>301300</v>
      </c>
      <c r="D72">
        <f>VLOOKUP($A72,Sheet4!$A$8:$D$414,4,FALSE)</f>
        <v>302500</v>
      </c>
      <c r="E72">
        <v>302700</v>
      </c>
      <c r="K72" t="s">
        <v>334</v>
      </c>
      <c r="L72" t="s">
        <v>453</v>
      </c>
      <c r="N72">
        <f>(VLOOKUP($K72,Sheet3!$A$3:$E$355,2,FALSE)*1000)/(VLOOKUP($K72,$A$8:$E$413,2,FALSE))</f>
        <v>3.171589310829817</v>
      </c>
      <c r="O72">
        <f>(VLOOKUP($K72,Sheet3!$A$3:$E$355,3,FALSE)*1000)/(VLOOKUP($K72,$A$8:$E$413,3,FALSE))</f>
        <v>2.7139874739039667</v>
      </c>
      <c r="P72">
        <f>(VLOOKUP($K72,Sheet3!$A$3:$E$355,4,FALSE)*1000)/(VLOOKUP($K72,$A$8:$E$413,4,FALSE))</f>
        <v>3.8403303509979354</v>
      </c>
      <c r="Q72">
        <f>(VLOOKUP($K72,Sheet3!$A$3:$E$355,5,FALSE)*1000)/(VLOOKUP($K72,$A$8:$E$413,5,FALSE))</f>
        <v>3.3946830265848669</v>
      </c>
      <c r="R72" t="str">
        <f>IF(VLOOKUP($K72,Sheet5!$A$1:$C$384,3,FALSE)="SD",VLOOKUP($K72,Sheet5!$A$1:$B$384,2,FALSE),"oops")</f>
        <v>Hertfordshire</v>
      </c>
      <c r="S72" t="str">
        <f t="shared" si="5"/>
        <v>Dacorum</v>
      </c>
      <c r="T72">
        <f>N72+IF($R72="oops",0,VLOOKUP($R72,'unitaries counties'!$K$2:$Q$36,4,FALSE))</f>
        <v>3.171589310829817</v>
      </c>
      <c r="U72">
        <f>O72+IF($R72="oops",0,VLOOKUP($R72,'unitaries counties'!$K$2:$Q$36,4,FALSE))</f>
        <v>2.7139874739039667</v>
      </c>
      <c r="V72">
        <f>P72+IF($R72="oops",0,VLOOKUP($R72,'unitaries counties'!$K$2:$Q$36,4,FALSE))</f>
        <v>3.8403303509979354</v>
      </c>
      <c r="W72">
        <f>Q72+IF($R72="oops",0,VLOOKUP($R72,'unitaries counties'!$K$2:$Q$36,4,FALSE))</f>
        <v>3.3946830265848669</v>
      </c>
    </row>
    <row r="73" spans="1:23" x14ac:dyDescent="0.25">
      <c r="A73" t="s">
        <v>47</v>
      </c>
      <c r="B73">
        <f>VLOOKUP($A73,Sheet4!$A$8:$D$414,2,FALSE)</f>
        <v>256300</v>
      </c>
      <c r="C73">
        <f>VLOOKUP($A73,Sheet4!$A$8:$D$414,3,FALSE)</f>
        <v>256900</v>
      </c>
      <c r="D73">
        <f>VLOOKUP($A73,Sheet4!$A$8:$D$414,4,FALSE)</f>
        <v>257700</v>
      </c>
      <c r="E73">
        <v>258400</v>
      </c>
      <c r="K73" t="s">
        <v>6</v>
      </c>
      <c r="L73" t="s">
        <v>458</v>
      </c>
      <c r="N73">
        <f>(VLOOKUP($K73,Sheet3!$A$3:$E$355,2,FALSE)*1000)/(VLOOKUP($K73,$A$8:$E$413,2,FALSE))</f>
        <v>12.327586206896552</v>
      </c>
      <c r="O73">
        <f>(VLOOKUP($K73,Sheet3!$A$3:$E$355,3,FALSE)*1000)/(VLOOKUP($K73,$A$8:$E$413,3,FALSE))</f>
        <v>10.961904761904762</v>
      </c>
      <c r="P73">
        <f>(VLOOKUP($K73,Sheet3!$A$3:$E$355,4,FALSE)*1000)/(VLOOKUP($K73,$A$8:$E$413,4,FALSE))</f>
        <v>12.736742424242424</v>
      </c>
      <c r="Q73">
        <f>(VLOOKUP($K73,Sheet3!$A$3:$E$355,5,FALSE)*1000)/(VLOOKUP($K73,$A$8:$E$413,5,FALSE))</f>
        <v>13.954372623574145</v>
      </c>
      <c r="R73" t="str">
        <f>IF(VLOOKUP($K73,Sheet5!$A$1:$C$384,3,FALSE)="SD",VLOOKUP($K73,Sheet5!$A$1:$B$384,2,FALSE),"oops")</f>
        <v>oops</v>
      </c>
      <c r="S73" t="str">
        <f t="shared" si="5"/>
        <v>Darlington</v>
      </c>
      <c r="T73">
        <f>N73+IF($R73="oops",0,VLOOKUP($R73,'unitaries counties'!$K$2:$Q$36,4,FALSE))</f>
        <v>12.327586206896552</v>
      </c>
      <c r="U73">
        <f>O73+IF($R73="oops",0,VLOOKUP($R73,'unitaries counties'!$K$2:$Q$36,4,FALSE))</f>
        <v>10.961904761904762</v>
      </c>
      <c r="V73">
        <f>P73+IF($R73="oops",0,VLOOKUP($R73,'unitaries counties'!$K$2:$Q$36,4,FALSE))</f>
        <v>12.736742424242424</v>
      </c>
      <c r="W73">
        <f>Q73+IF($R73="oops",0,VLOOKUP($R73,'unitaries counties'!$K$2:$Q$36,4,FALSE))</f>
        <v>13.954372623574145</v>
      </c>
    </row>
    <row r="74" spans="1:23" x14ac:dyDescent="0.25">
      <c r="A74" t="s">
        <v>48</v>
      </c>
      <c r="B74">
        <f>VLOOKUP($A74,Sheet4!$A$8:$D$414,2,FALSE)</f>
        <v>538400</v>
      </c>
      <c r="C74">
        <f>VLOOKUP($A74,Sheet4!$A$8:$D$414,3,FALSE)</f>
        <v>544600</v>
      </c>
      <c r="D74">
        <f>VLOOKUP($A74,Sheet4!$A$8:$D$414,4,FALSE)</f>
        <v>551800</v>
      </c>
      <c r="E74">
        <v>557400</v>
      </c>
      <c r="K74" t="s">
        <v>379</v>
      </c>
      <c r="L74" t="s">
        <v>457</v>
      </c>
      <c r="N74">
        <f>(VLOOKUP($K74,Sheet3!$A$3:$E$355,2,FALSE)*1000)/(VLOOKUP($K74,$A$8:$E$413,2,FALSE))</f>
        <v>0.62959076600209862</v>
      </c>
      <c r="O74">
        <f>(VLOOKUP($K74,Sheet3!$A$3:$E$355,3,FALSE)*1000)/(VLOOKUP($K74,$A$8:$E$413,3,FALSE))</f>
        <v>-0.32191069574247144</v>
      </c>
      <c r="P74">
        <f>(VLOOKUP($K74,Sheet3!$A$3:$E$355,4,FALSE)*1000)/(VLOOKUP($K74,$A$8:$E$413,4,FALSE))</f>
        <v>0.12295081967213115</v>
      </c>
      <c r="Q74">
        <f>(VLOOKUP($K74,Sheet3!$A$3:$E$355,5,FALSE)*1000)/(VLOOKUP($K74,$A$8:$E$413,5,FALSE))</f>
        <v>1.6683518705763398</v>
      </c>
      <c r="R74" t="str">
        <f>IF(VLOOKUP($K74,Sheet5!$A$1:$C$384,3,FALSE)="SD",VLOOKUP($K74,Sheet5!$A$1:$B$384,2,FALSE),"oops")</f>
        <v>Kent</v>
      </c>
      <c r="S74" t="str">
        <f t="shared" si="5"/>
        <v>Dartford</v>
      </c>
      <c r="T74">
        <f>N74+IF($R74="oops",0,VLOOKUP($R74,'unitaries counties'!$K$2:$Q$36,4,FALSE))</f>
        <v>0.62959076600209862</v>
      </c>
      <c r="U74">
        <f>O74+IF($R74="oops",0,VLOOKUP($R74,'unitaries counties'!$K$2:$Q$36,4,FALSE))</f>
        <v>-0.32191069574247144</v>
      </c>
      <c r="V74">
        <f>P74+IF($R74="oops",0,VLOOKUP($R74,'unitaries counties'!$K$2:$Q$36,4,FALSE))</f>
        <v>0.12295081967213115</v>
      </c>
      <c r="W74">
        <f>Q74+IF($R74="oops",0,VLOOKUP($R74,'unitaries counties'!$K$2:$Q$36,4,FALSE))</f>
        <v>1.6683518705763398</v>
      </c>
    </row>
    <row r="75" spans="1:23" x14ac:dyDescent="0.25">
      <c r="A75" t="s">
        <v>49</v>
      </c>
      <c r="B75">
        <f>VLOOKUP($A75,Sheet4!$A$8:$D$414,2,FALSE)</f>
        <v>512400</v>
      </c>
      <c r="C75">
        <f>VLOOKUP($A75,Sheet4!$A$8:$D$414,3,FALSE)</f>
        <v>518000</v>
      </c>
      <c r="D75">
        <f>VLOOKUP($A75,Sheet4!$A$8:$D$414,4,FALSE)</f>
        <v>523100</v>
      </c>
      <c r="E75">
        <v>524600</v>
      </c>
      <c r="K75" t="s">
        <v>284</v>
      </c>
      <c r="L75" t="s">
        <v>459</v>
      </c>
      <c r="N75">
        <f>(VLOOKUP($K75,Sheet3!$A$3:$E$355,2,FALSE)*1000)/(VLOOKUP($K75,$A$8:$E$413,2,FALSE))</f>
        <v>-2.1364221364221363</v>
      </c>
      <c r="O75">
        <f>(VLOOKUP($K75,Sheet3!$A$3:$E$355,3,FALSE)*1000)/(VLOOKUP($K75,$A$8:$E$413,3,FALSE))</f>
        <v>-2.0334620334620332</v>
      </c>
      <c r="P75">
        <f>(VLOOKUP($K75,Sheet3!$A$3:$E$355,4,FALSE)*1000)/(VLOOKUP($K75,$A$8:$E$413,4,FALSE))</f>
        <v>-1.8950064020486557</v>
      </c>
      <c r="Q75">
        <f>(VLOOKUP($K75,Sheet3!$A$3:$E$355,5,FALSE)*1000)/(VLOOKUP($K75,$A$8:$E$413,5,FALSE))</f>
        <v>25.977011494252874</v>
      </c>
      <c r="R75" t="str">
        <f>IF(VLOOKUP($K75,Sheet5!$A$1:$C$384,3,FALSE)="SD",VLOOKUP($K75,Sheet5!$A$1:$B$384,2,FALSE),"oops")</f>
        <v>Northamptonshire</v>
      </c>
      <c r="S75" t="str">
        <f t="shared" si="5"/>
        <v>Daventry</v>
      </c>
      <c r="T75">
        <f>N75+IF($R75="oops",0,VLOOKUP($R75,'unitaries counties'!$K$2:$Q$36,4,FALSE))</f>
        <v>-2.505112699699386</v>
      </c>
      <c r="U75">
        <f>O75+IF($R75="oops",0,VLOOKUP($R75,'unitaries counties'!$K$2:$Q$36,4,FALSE))</f>
        <v>-2.4021525967392829</v>
      </c>
      <c r="V75">
        <f>P75+IF($R75="oops",0,VLOOKUP($R75,'unitaries counties'!$K$2:$Q$36,4,FALSE))</f>
        <v>-2.2636969653259049</v>
      </c>
      <c r="W75">
        <f>Q75+IF($R75="oops",0,VLOOKUP($R75,'unitaries counties'!$K$2:$Q$36,4,FALSE))</f>
        <v>25.608320930975626</v>
      </c>
    </row>
    <row r="76" spans="1:23" x14ac:dyDescent="0.25">
      <c r="A76" t="s">
        <v>50</v>
      </c>
      <c r="B76">
        <f>VLOOKUP($A76,Sheet4!$A$8:$D$414,2,FALSE)</f>
        <v>202100</v>
      </c>
      <c r="C76">
        <f>VLOOKUP($A76,Sheet4!$A$8:$D$414,3,FALSE)</f>
        <v>203000</v>
      </c>
      <c r="D76">
        <f>VLOOKUP($A76,Sheet4!$A$8:$D$414,4,FALSE)</f>
        <v>204200</v>
      </c>
      <c r="E76">
        <v>205300</v>
      </c>
      <c r="K76" t="s">
        <v>54</v>
      </c>
      <c r="L76" t="s">
        <v>458</v>
      </c>
      <c r="N76">
        <f>(VLOOKUP($K76,Sheet3!$A$3:$E$355,2,FALSE)*1000)/(VLOOKUP($K76,$A$8:$E$413,2,FALSE))</f>
        <v>6.2049180327868854</v>
      </c>
      <c r="O76">
        <f>(VLOOKUP($K76,Sheet3!$A$3:$E$355,3,FALSE)*1000)/(VLOOKUP($K76,$A$8:$E$413,3,FALSE))</f>
        <v>6.384615384615385</v>
      </c>
      <c r="P76">
        <f>(VLOOKUP($K76,Sheet3!$A$3:$E$355,4,FALSE)*1000)/(VLOOKUP($K76,$A$8:$E$413,4,FALSE))</f>
        <v>6.7175572519083966</v>
      </c>
      <c r="Q76">
        <f>(VLOOKUP($K76,Sheet3!$A$3:$E$355,5,FALSE)*1000)/(VLOOKUP($K76,$A$8:$E$413,5,FALSE))</f>
        <v>0</v>
      </c>
      <c r="R76" t="str">
        <f>IF(VLOOKUP($K76,Sheet5!$A$1:$C$384,3,FALSE)="SD",VLOOKUP($K76,Sheet5!$A$1:$B$384,2,FALSE),"oops")</f>
        <v>oops</v>
      </c>
      <c r="S76" t="str">
        <f t="shared" si="5"/>
        <v>Derby</v>
      </c>
      <c r="T76">
        <f>N76+IF($R76="oops",0,VLOOKUP($R76,'unitaries counties'!$K$2:$Q$36,4,FALSE))</f>
        <v>6.2049180327868854</v>
      </c>
      <c r="U76">
        <f>O76+IF($R76="oops",0,VLOOKUP($R76,'unitaries counties'!$K$2:$Q$36,4,FALSE))</f>
        <v>6.384615384615385</v>
      </c>
      <c r="V76">
        <f>P76+IF($R76="oops",0,VLOOKUP($R76,'unitaries counties'!$K$2:$Q$36,4,FALSE))</f>
        <v>6.7175572519083966</v>
      </c>
      <c r="W76">
        <f>Q76+IF($R76="oops",0,VLOOKUP($R76,'unitaries counties'!$K$2:$Q$36,4,FALSE))</f>
        <v>0</v>
      </c>
    </row>
    <row r="77" spans="1:23" x14ac:dyDescent="0.25">
      <c r="A77" t="s">
        <v>51</v>
      </c>
      <c r="B77">
        <f>VLOOKUP($A77,Sheet4!$A$8:$D$414,2,FALSE)</f>
        <v>414800</v>
      </c>
      <c r="C77">
        <f>VLOOKUP($A77,Sheet4!$A$8:$D$414,3,FALSE)</f>
        <v>418300</v>
      </c>
      <c r="D77">
        <f>VLOOKUP($A77,Sheet4!$A$8:$D$414,4,FALSE)</f>
        <v>423000</v>
      </c>
      <c r="E77">
        <v>425500</v>
      </c>
      <c r="K77" t="s">
        <v>264</v>
      </c>
      <c r="L77" t="s">
        <v>459</v>
      </c>
      <c r="N77">
        <f>(VLOOKUP($K77,Sheet3!$A$3:$E$355,2,FALSE)*1000)/(VLOOKUP($K77,$A$8:$E$413,2,FALSE))</f>
        <v>19.306930693069308</v>
      </c>
      <c r="O77">
        <f>(VLOOKUP($K77,Sheet3!$A$3:$E$355,3,FALSE)*1000)/(VLOOKUP($K77,$A$8:$E$413,3,FALSE))</f>
        <v>20.239436619718308</v>
      </c>
      <c r="P77">
        <f>(VLOOKUP($K77,Sheet3!$A$3:$E$355,4,FALSE)*1000)/(VLOOKUP($K77,$A$8:$E$413,4,FALSE))</f>
        <v>21.631504922644162</v>
      </c>
      <c r="Q77">
        <f>(VLOOKUP($K77,Sheet3!$A$3:$E$355,5,FALSE)*1000)/(VLOOKUP($K77,$A$8:$E$413,5,FALSE))</f>
        <v>20</v>
      </c>
      <c r="R77" t="str">
        <f>IF(VLOOKUP($K77,Sheet5!$A$1:$C$384,3,FALSE)="SD",VLOOKUP($K77,Sheet5!$A$1:$B$384,2,FALSE),"oops")</f>
        <v>Derbyshire</v>
      </c>
      <c r="S77" t="str">
        <f t="shared" si="5"/>
        <v>Derbyshire Dales</v>
      </c>
      <c r="T77">
        <f>N77+IF($R77="oops",0,VLOOKUP($R77,'unitaries counties'!$K$2:$Q$36,4,FALSE))</f>
        <v>19.306930693069308</v>
      </c>
      <c r="U77">
        <f>O77+IF($R77="oops",0,VLOOKUP($R77,'unitaries counties'!$K$2:$Q$36,4,FALSE))</f>
        <v>20.239436619718308</v>
      </c>
      <c r="V77">
        <f>P77+IF($R77="oops",0,VLOOKUP($R77,'unitaries counties'!$K$2:$Q$36,4,FALSE))</f>
        <v>21.631504922644162</v>
      </c>
      <c r="W77">
        <f>Q77+IF($R77="oops",0,VLOOKUP($R77,'unitaries counties'!$K$2:$Q$36,4,FALSE))</f>
        <v>20</v>
      </c>
    </row>
    <row r="78" spans="1:23" x14ac:dyDescent="0.25">
      <c r="A78" t="s">
        <v>52</v>
      </c>
      <c r="B78">
        <f>VLOOKUP($A78,Sheet4!$A$8:$D$414,2,FALSE)</f>
        <v>743900</v>
      </c>
      <c r="C78">
        <f>VLOOKUP($A78,Sheet4!$A$8:$D$414,3,FALSE)</f>
        <v>747600</v>
      </c>
      <c r="D78">
        <f>VLOOKUP($A78,Sheet4!$A$8:$D$414,4,FALSE)</f>
        <v>750700</v>
      </c>
      <c r="E78">
        <v>757700</v>
      </c>
      <c r="K78" t="s">
        <v>46</v>
      </c>
      <c r="L78" t="s">
        <v>458</v>
      </c>
      <c r="N78">
        <f>(VLOOKUP($K78,Sheet3!$A$3:$E$355,2,FALSE)*1000)/(VLOOKUP($K78,$A$8:$E$413,2,FALSE))</f>
        <v>1.9820119920053298</v>
      </c>
      <c r="O78">
        <f>(VLOOKUP($K78,Sheet3!$A$3:$E$355,3,FALSE)*1000)/(VLOOKUP($K78,$A$8:$E$413,3,FALSE))</f>
        <v>1.5599070693660804</v>
      </c>
      <c r="P78">
        <f>(VLOOKUP($K78,Sheet3!$A$3:$E$355,4,FALSE)*1000)/(VLOOKUP($K78,$A$8:$E$413,4,FALSE))</f>
        <v>0.97851239669421486</v>
      </c>
      <c r="Q78">
        <f>(VLOOKUP($K78,Sheet3!$A$3:$E$355,5,FALSE)*1000)/(VLOOKUP($K78,$A$8:$E$413,5,FALSE))</f>
        <v>0.38652130822596631</v>
      </c>
      <c r="R78" t="str">
        <f>IF(VLOOKUP($K78,Sheet5!$A$1:$C$384,3,FALSE)="SD",VLOOKUP($K78,Sheet5!$A$1:$B$384,2,FALSE),"oops")</f>
        <v>oops</v>
      </c>
      <c r="S78" t="str">
        <f t="shared" si="5"/>
        <v>Doncaster</v>
      </c>
      <c r="T78">
        <f>N78+IF($R78="oops",0,VLOOKUP($R78,'unitaries counties'!$K$2:$Q$36,4,FALSE))</f>
        <v>1.9820119920053298</v>
      </c>
      <c r="U78">
        <f>O78+IF($R78="oops",0,VLOOKUP($R78,'unitaries counties'!$K$2:$Q$36,4,FALSE))</f>
        <v>1.5599070693660804</v>
      </c>
      <c r="V78">
        <f>P78+IF($R78="oops",0,VLOOKUP($R78,'unitaries counties'!$K$2:$Q$36,4,FALSE))</f>
        <v>0.97851239669421486</v>
      </c>
      <c r="W78">
        <f>Q78+IF($R78="oops",0,VLOOKUP($R78,'unitaries counties'!$K$2:$Q$36,4,FALSE))</f>
        <v>0.38652130822596631</v>
      </c>
    </row>
    <row r="79" spans="1:23" x14ac:dyDescent="0.25">
      <c r="A79" t="s">
        <v>53</v>
      </c>
      <c r="B79">
        <f>VLOOKUP($A79,Sheet4!$A$8:$D$414,2,FALSE)</f>
        <v>324500</v>
      </c>
      <c r="C79">
        <f>VLOOKUP($A79,Sheet4!$A$8:$D$414,3,FALSE)</f>
        <v>325600</v>
      </c>
      <c r="D79">
        <f>VLOOKUP($A79,Sheet4!$A$8:$D$414,4,FALSE)</f>
        <v>326400</v>
      </c>
      <c r="E79">
        <v>327600</v>
      </c>
      <c r="K79" t="s">
        <v>380</v>
      </c>
      <c r="L79" t="s">
        <v>460</v>
      </c>
      <c r="N79">
        <f>(VLOOKUP($K79,Sheet3!$A$3:$E$355,2,FALSE)*1000)/(VLOOKUP($K79,$A$8:$E$413,2,FALSE))</f>
        <v>6.8755676657584015</v>
      </c>
      <c r="O79">
        <f>(VLOOKUP($K79,Sheet3!$A$3:$E$355,3,FALSE)*1000)/(VLOOKUP($K79,$A$8:$E$413,3,FALSE))</f>
        <v>6.4716471647164715</v>
      </c>
      <c r="P79">
        <f>(VLOOKUP($K79,Sheet3!$A$3:$E$355,4,FALSE)*1000)/(VLOOKUP($K79,$A$8:$E$413,4,FALSE))</f>
        <v>9.3106535362578331</v>
      </c>
      <c r="Q79">
        <f>(VLOOKUP($K79,Sheet3!$A$3:$E$355,5,FALSE)*1000)/(VLOOKUP($K79,$A$8:$E$413,5,FALSE))</f>
        <v>9.1592128801431123</v>
      </c>
      <c r="R79" t="str">
        <f>IF(VLOOKUP($K79,Sheet5!$A$1:$C$384,3,FALSE)="SD",VLOOKUP($K79,Sheet5!$A$1:$B$384,2,FALSE),"oops")</f>
        <v>Kent</v>
      </c>
      <c r="S79" t="str">
        <f t="shared" si="5"/>
        <v>Dover</v>
      </c>
      <c r="T79">
        <f>N79+IF($R79="oops",0,VLOOKUP($R79,'unitaries counties'!$K$2:$Q$36,4,FALSE))</f>
        <v>6.8755676657584015</v>
      </c>
      <c r="U79">
        <f>O79+IF($R79="oops",0,VLOOKUP($R79,'unitaries counties'!$K$2:$Q$36,4,FALSE))</f>
        <v>6.4716471647164715</v>
      </c>
      <c r="V79">
        <f>P79+IF($R79="oops",0,VLOOKUP($R79,'unitaries counties'!$K$2:$Q$36,4,FALSE))</f>
        <v>9.3106535362578331</v>
      </c>
      <c r="W79">
        <f>Q79+IF($R79="oops",0,VLOOKUP($R79,'unitaries counties'!$K$2:$Q$36,4,FALSE))</f>
        <v>9.1592128801431123</v>
      </c>
    </row>
    <row r="80" spans="1:23" x14ac:dyDescent="0.25">
      <c r="A80" t="s">
        <v>54</v>
      </c>
      <c r="B80">
        <f>VLOOKUP($A80,Sheet4!$A$8:$D$414,2,FALSE)</f>
        <v>244000</v>
      </c>
      <c r="C80">
        <f>VLOOKUP($A80,Sheet4!$A$8:$D$414,3,FALSE)</f>
        <v>247000</v>
      </c>
      <c r="D80">
        <f>VLOOKUP($A80,Sheet4!$A$8:$D$414,4,FALSE)</f>
        <v>248900</v>
      </c>
      <c r="E80">
        <v>250600</v>
      </c>
      <c r="K80" t="s">
        <v>70</v>
      </c>
      <c r="L80" t="s">
        <v>457</v>
      </c>
      <c r="N80">
        <f>(VLOOKUP($K80,Sheet3!$A$3:$E$355,2,FALSE)*1000)/(VLOOKUP($K80,$A$8:$E$413,2,FALSE))</f>
        <v>2.7225972356155577</v>
      </c>
      <c r="O80">
        <f>(VLOOKUP($K80,Sheet3!$A$3:$E$355,3,FALSE)*1000)/(VLOOKUP($K80,$A$8:$E$413,3,FALSE))</f>
        <v>1.5695067264573992</v>
      </c>
      <c r="P80">
        <f>(VLOOKUP($K80,Sheet3!$A$3:$E$355,4,FALSE)*1000)/(VLOOKUP($K80,$A$8:$E$413,4,FALSE))</f>
        <v>0.90328758378550911</v>
      </c>
      <c r="Q80">
        <f>(VLOOKUP($K80,Sheet3!$A$3:$E$355,5,FALSE)*1000)/(VLOOKUP($K80,$A$8:$E$413,5,FALSE))</f>
        <v>1.3042091836734695</v>
      </c>
      <c r="R80" t="str">
        <f>IF(VLOOKUP($K80,Sheet5!$A$1:$C$384,3,FALSE)="SD",VLOOKUP($K80,Sheet5!$A$1:$B$384,2,FALSE),"oops")</f>
        <v>oops</v>
      </c>
      <c r="S80" t="str">
        <f t="shared" si="5"/>
        <v>Dudley</v>
      </c>
      <c r="T80">
        <f>N80+IF($R80="oops",0,VLOOKUP($R80,'unitaries counties'!$K$2:$Q$36,4,FALSE))</f>
        <v>2.7225972356155577</v>
      </c>
      <c r="U80">
        <f>O80+IF($R80="oops",0,VLOOKUP($R80,'unitaries counties'!$K$2:$Q$36,4,FALSE))</f>
        <v>1.5695067264573992</v>
      </c>
      <c r="V80">
        <f>P80+IF($R80="oops",0,VLOOKUP($R80,'unitaries counties'!$K$2:$Q$36,4,FALSE))</f>
        <v>0.90328758378550911</v>
      </c>
      <c r="W80">
        <f>Q80+IF($R80="oops",0,VLOOKUP($R80,'unitaries counties'!$K$2:$Q$36,4,FALSE))</f>
        <v>1.3042091836734695</v>
      </c>
    </row>
    <row r="81" spans="1:23" x14ac:dyDescent="0.25">
      <c r="A81" t="s">
        <v>55</v>
      </c>
      <c r="B81">
        <f>VLOOKUP($A81,Sheet4!$A$8:$D$414,2,FALSE)</f>
        <v>319700</v>
      </c>
      <c r="C81">
        <f>VLOOKUP($A81,Sheet4!$A$8:$D$414,3,FALSE)</f>
        <v>324900</v>
      </c>
      <c r="D81">
        <f>VLOOKUP($A81,Sheet4!$A$8:$D$414,4,FALSE)</f>
        <v>329600</v>
      </c>
      <c r="E81">
        <v>331600</v>
      </c>
      <c r="K81" t="s">
        <v>439</v>
      </c>
      <c r="L81" t="s">
        <v>460</v>
      </c>
      <c r="N81">
        <f>(VLOOKUP($K81,Sheet3!$A$3:$E$355,2,FALSE)*1000)/(VLOOKUP($K81,$A$8:$E$413,2,FALSE))</f>
        <v>1.9712201852946972E-3</v>
      </c>
      <c r="O81">
        <f>(VLOOKUP($K81,Sheet3!$A$3:$E$355,3,FALSE)*1000)/(VLOOKUP($K81,$A$8:$E$413,3,FALSE))</f>
        <v>0.80689385037211125</v>
      </c>
      <c r="P81">
        <f>(VLOOKUP($K81,Sheet3!$A$3:$E$355,4,FALSE)*1000)/(VLOOKUP($K81,$A$8:$E$413,4,FALSE))</f>
        <v>0.74658869395711502</v>
      </c>
      <c r="Q81">
        <f>(VLOOKUP($K81,Sheet3!$A$3:$E$355,5,FALSE)*1000)/(VLOOKUP($K81,$A$8:$E$413,5,FALSE))</f>
        <v>0.21582733812949639</v>
      </c>
      <c r="R81" t="str">
        <f>IF(VLOOKUP($K81,Sheet5!$A$1:$C$384,3,FALSE)="SD",VLOOKUP($K81,Sheet5!$A$1:$B$384,2,FALSE),"oops")</f>
        <v>oops</v>
      </c>
      <c r="S81" t="str">
        <f t="shared" si="5"/>
        <v>Durham</v>
      </c>
      <c r="T81">
        <f>N81+IF($R81="oops",0,VLOOKUP($R81,'unitaries counties'!$K$2:$Q$36,4,FALSE))</f>
        <v>1.9712201852946972E-3</v>
      </c>
      <c r="U81">
        <f>O81+IF($R81="oops",0,VLOOKUP($R81,'unitaries counties'!$K$2:$Q$36,4,FALSE))</f>
        <v>0.80689385037211125</v>
      </c>
      <c r="V81">
        <f>P81+IF($R81="oops",0,VLOOKUP($R81,'unitaries counties'!$K$2:$Q$36,4,FALSE))</f>
        <v>0.74658869395711502</v>
      </c>
      <c r="W81">
        <f>Q81+IF($R81="oops",0,VLOOKUP($R81,'unitaries counties'!$K$2:$Q$36,4,FALSE))</f>
        <v>0.21582733812949639</v>
      </c>
    </row>
    <row r="82" spans="1:23" x14ac:dyDescent="0.25">
      <c r="A82" t="s">
        <v>56</v>
      </c>
      <c r="B82">
        <f>VLOOKUP($A82,Sheet4!$A$8:$D$414,2,FALSE)</f>
        <v>294800</v>
      </c>
      <c r="C82">
        <f>VLOOKUP($A82,Sheet4!$A$8:$D$414,3,FALSE)</f>
        <v>299800</v>
      </c>
      <c r="D82">
        <f>VLOOKUP($A82,Sheet4!$A$8:$D$414,4,FALSE)</f>
        <v>303900</v>
      </c>
      <c r="E82">
        <v>308700</v>
      </c>
      <c r="K82" t="s">
        <v>107</v>
      </c>
      <c r="L82" t="s">
        <v>457</v>
      </c>
      <c r="N82">
        <f>(VLOOKUP($K82,Sheet3!$A$3:$E$355,2,FALSE)*1000)/(VLOOKUP($K82,$A$8:$E$413,2,FALSE))</f>
        <v>18.736363636363638</v>
      </c>
      <c r="O82">
        <f>(VLOOKUP($K82,Sheet3!$A$3:$E$355,3,FALSE)*1000)/(VLOOKUP($K82,$A$8:$E$413,3,FALSE))</f>
        <v>11.978449565998204</v>
      </c>
      <c r="P82">
        <f>(VLOOKUP($K82,Sheet3!$A$3:$E$355,4,FALSE)*1000)/(VLOOKUP($K82,$A$8:$E$413,4,FALSE))</f>
        <v>13.218390804597702</v>
      </c>
      <c r="Q82">
        <f>(VLOOKUP($K82,Sheet3!$A$3:$E$355,5,FALSE)*1000)/(VLOOKUP($K82,$A$8:$E$413,5,FALSE))</f>
        <v>12.295274434986792</v>
      </c>
      <c r="R82" t="str">
        <f>IF(VLOOKUP($K82,Sheet5!$A$1:$C$384,3,FALSE)="SD",VLOOKUP($K82,Sheet5!$A$1:$B$384,2,FALSE),"oops")</f>
        <v>oops</v>
      </c>
      <c r="S82" t="str">
        <f t="shared" si="5"/>
        <v>Ealing</v>
      </c>
      <c r="T82">
        <f>N82+IF($R82="oops",0,VLOOKUP($R82,'unitaries counties'!$K$2:$Q$36,4,FALSE))</f>
        <v>18.736363636363638</v>
      </c>
      <c r="U82">
        <f>O82+IF($R82="oops",0,VLOOKUP($R82,'unitaries counties'!$K$2:$Q$36,4,FALSE))</f>
        <v>11.978449565998204</v>
      </c>
      <c r="V82">
        <f>P82+IF($R82="oops",0,VLOOKUP($R82,'unitaries counties'!$K$2:$Q$36,4,FALSE))</f>
        <v>13.218390804597702</v>
      </c>
      <c r="W82">
        <f>Q82+IF($R82="oops",0,VLOOKUP($R82,'unitaries counties'!$K$2:$Q$36,4,FALSE))</f>
        <v>12.295274434986792</v>
      </c>
    </row>
    <row r="83" spans="1:23" x14ac:dyDescent="0.25">
      <c r="A83" t="s">
        <v>57</v>
      </c>
      <c r="B83">
        <f>VLOOKUP($A83,Sheet4!$A$8:$D$414,2,FALSE)</f>
        <v>37400</v>
      </c>
      <c r="C83">
        <f>VLOOKUP($A83,Sheet4!$A$8:$D$414,3,FALSE)</f>
        <v>37700</v>
      </c>
      <c r="D83">
        <f>VLOOKUP($A83,Sheet4!$A$8:$D$414,4,FALSE)</f>
        <v>37600</v>
      </c>
      <c r="E83">
        <v>37000</v>
      </c>
      <c r="K83" t="s">
        <v>317</v>
      </c>
      <c r="L83" t="s">
        <v>459</v>
      </c>
      <c r="N83">
        <f>(VLOOKUP($K83,Sheet3!$A$3:$E$355,2,FALSE)*1000)/(VLOOKUP($K83,$A$8:$E$413,2,FALSE))</f>
        <v>-3.4223300970873787</v>
      </c>
      <c r="O83">
        <f>(VLOOKUP($K83,Sheet3!$A$3:$E$355,3,FALSE)*1000)/(VLOOKUP($K83,$A$8:$E$413,3,FALSE))</f>
        <v>-1.2605042016806722</v>
      </c>
      <c r="P83">
        <f>(VLOOKUP($K83,Sheet3!$A$3:$E$355,4,FALSE)*1000)/(VLOOKUP($K83,$A$8:$E$413,4,FALSE))</f>
        <v>-2.1852731591448933</v>
      </c>
      <c r="Q83">
        <f>(VLOOKUP($K83,Sheet3!$A$3:$E$355,5,FALSE)*1000)/(VLOOKUP($K83,$A$8:$E$413,5,FALSE))</f>
        <v>-1.809635722679201</v>
      </c>
      <c r="R83" t="str">
        <f>IF(VLOOKUP($K83,Sheet5!$A$1:$C$384,3,FALSE)="SD",VLOOKUP($K83,Sheet5!$A$1:$B$384,2,FALSE),"oops")</f>
        <v>Cambridgeshire</v>
      </c>
      <c r="S83" t="str">
        <f t="shared" si="5"/>
        <v>East Cambridgeshire</v>
      </c>
      <c r="T83">
        <f>N83+IF($R83="oops",0,VLOOKUP($R83,'unitaries counties'!$K$2:$Q$36,4,FALSE))</f>
        <v>-4.0838279525806156</v>
      </c>
      <c r="U83">
        <f>O83+IF($R83="oops",0,VLOOKUP($R83,'unitaries counties'!$K$2:$Q$36,4,FALSE))</f>
        <v>-1.9220020571739087</v>
      </c>
      <c r="V83">
        <f>P83+IF($R83="oops",0,VLOOKUP($R83,'unitaries counties'!$K$2:$Q$36,4,FALSE))</f>
        <v>-2.8467710146381298</v>
      </c>
      <c r="W83">
        <f>Q83+IF($R83="oops",0,VLOOKUP($R83,'unitaries counties'!$K$2:$Q$36,4,FALSE))</f>
        <v>-2.4711335781724375</v>
      </c>
    </row>
    <row r="84" spans="1:23" x14ac:dyDescent="0.25">
      <c r="A84" t="s">
        <v>261</v>
      </c>
      <c r="B84">
        <f>VLOOKUP($A84,Sheet4!$A$8:$D$414,2,FALSE)</f>
        <v>121500</v>
      </c>
      <c r="C84">
        <f>VLOOKUP($A84,Sheet4!$A$8:$D$414,3,FALSE)</f>
        <v>122100</v>
      </c>
      <c r="D84">
        <f>VLOOKUP($A84,Sheet4!$A$8:$D$414,4,FALSE)</f>
        <v>122500</v>
      </c>
      <c r="E84">
        <v>122700</v>
      </c>
      <c r="K84" t="s">
        <v>412</v>
      </c>
      <c r="L84" t="s">
        <v>460</v>
      </c>
      <c r="N84">
        <f>(VLOOKUP($K84,Sheet3!$A$3:$E$355,2,FALSE)*1000)/(VLOOKUP($K84,$A$8:$E$413,2,FALSE))</f>
        <v>16.01963746223565</v>
      </c>
      <c r="O84">
        <f>(VLOOKUP($K84,Sheet3!$A$3:$E$355,3,FALSE)*1000)/(VLOOKUP($K84,$A$8:$E$413,3,FALSE))</f>
        <v>16.458176337603618</v>
      </c>
      <c r="P84">
        <f>(VLOOKUP($K84,Sheet3!$A$3:$E$355,4,FALSE)*1000)/(VLOOKUP($K84,$A$8:$E$413,4,FALSE))</f>
        <v>17.411852963240811</v>
      </c>
      <c r="Q84">
        <f>(VLOOKUP($K84,Sheet3!$A$3:$E$355,5,FALSE)*1000)/(VLOOKUP($K84,$A$8:$E$413,5,FALSE))</f>
        <v>12.946428571428571</v>
      </c>
      <c r="R84" t="str">
        <f>IF(VLOOKUP($K84,Sheet5!$A$1:$C$384,3,FALSE)="SD",VLOOKUP($K84,Sheet5!$A$1:$B$384,2,FALSE),"oops")</f>
        <v>Devon</v>
      </c>
      <c r="S84" t="str">
        <f t="shared" si="5"/>
        <v>East Devon</v>
      </c>
      <c r="T84">
        <f>N84+IF($R84="oops",0,VLOOKUP($R84,'unitaries counties'!$K$2:$Q$36,4,FALSE))</f>
        <v>15.518962698402991</v>
      </c>
      <c r="U84">
        <f>O84+IF($R84="oops",0,VLOOKUP($R84,'unitaries counties'!$K$2:$Q$36,4,FALSE))</f>
        <v>15.957501573770958</v>
      </c>
      <c r="V84">
        <f>P84+IF($R84="oops",0,VLOOKUP($R84,'unitaries counties'!$K$2:$Q$36,4,FALSE))</f>
        <v>16.911178199408152</v>
      </c>
      <c r="W84">
        <f>Q84+IF($R84="oops",0,VLOOKUP($R84,'unitaries counties'!$K$2:$Q$36,4,FALSE))</f>
        <v>12.445753807595914</v>
      </c>
    </row>
    <row r="85" spans="1:23" x14ac:dyDescent="0.25">
      <c r="A85" t="s">
        <v>262</v>
      </c>
      <c r="B85">
        <f>VLOOKUP($A85,Sheet4!$A$8:$D$414,2,FALSE)</f>
        <v>75200</v>
      </c>
      <c r="C85">
        <f>VLOOKUP($A85,Sheet4!$A$8:$D$414,3,FALSE)</f>
        <v>75700</v>
      </c>
      <c r="D85">
        <f>VLOOKUP($A85,Sheet4!$A$8:$D$414,4,FALSE)</f>
        <v>76000</v>
      </c>
      <c r="E85">
        <v>76400</v>
      </c>
      <c r="K85" t="s">
        <v>421</v>
      </c>
      <c r="L85" t="s">
        <v>460</v>
      </c>
      <c r="N85">
        <f>(VLOOKUP($K85,Sheet3!$A$3:$E$355,2,FALSE)*1000)/(VLOOKUP($K85,$A$8:$E$413,2,FALSE))</f>
        <v>1.8735632183908046</v>
      </c>
      <c r="O85">
        <f>(VLOOKUP($K85,Sheet3!$A$3:$E$355,3,FALSE)*1000)/(VLOOKUP($K85,$A$8:$E$413,3,FALSE))</f>
        <v>1.9724770642201834</v>
      </c>
      <c r="P85">
        <f>(VLOOKUP($K85,Sheet3!$A$3:$E$355,4,FALSE)*1000)/(VLOOKUP($K85,$A$8:$E$413,4,FALSE))</f>
        <v>1.4662084765177548</v>
      </c>
      <c r="Q85">
        <f>(VLOOKUP($K85,Sheet3!$A$3:$E$355,5,FALSE)*1000)/(VLOOKUP($K85,$A$8:$E$413,5,FALSE))</f>
        <v>2.0045558086560367</v>
      </c>
      <c r="R85" t="str">
        <f>IF(VLOOKUP($K85,Sheet5!$A$1:$C$384,3,FALSE)="SD",VLOOKUP($K85,Sheet5!$A$1:$B$384,2,FALSE),"oops")</f>
        <v>Dorset</v>
      </c>
      <c r="S85" t="str">
        <f t="shared" si="5"/>
        <v>East Dorset</v>
      </c>
      <c r="T85">
        <f>N85+IF($R85="oops",0,VLOOKUP($R85,'unitaries counties'!$K$2:$Q$36,4,FALSE))</f>
        <v>1.4792107354307267</v>
      </c>
      <c r="U85">
        <f>O85+IF($R85="oops",0,VLOOKUP($R85,'unitaries counties'!$K$2:$Q$36,4,FALSE))</f>
        <v>1.5781245812601055</v>
      </c>
      <c r="V85">
        <f>P85+IF($R85="oops",0,VLOOKUP($R85,'unitaries counties'!$K$2:$Q$36,4,FALSE))</f>
        <v>1.0718559935576768</v>
      </c>
      <c r="W85">
        <f>Q85+IF($R85="oops",0,VLOOKUP($R85,'unitaries counties'!$K$2:$Q$36,4,FALSE))</f>
        <v>1.6102033256959587</v>
      </c>
    </row>
    <row r="86" spans="1:23" x14ac:dyDescent="0.25">
      <c r="A86" t="s">
        <v>263</v>
      </c>
      <c r="B86">
        <f>VLOOKUP($A86,Sheet4!$A$8:$D$414,2,FALSE)</f>
        <v>103000</v>
      </c>
      <c r="C86">
        <f>VLOOKUP($A86,Sheet4!$A$8:$D$414,3,FALSE)</f>
        <v>103400</v>
      </c>
      <c r="D86">
        <f>VLOOKUP($A86,Sheet4!$A$8:$D$414,4,FALSE)</f>
        <v>103800</v>
      </c>
      <c r="E86">
        <v>103800</v>
      </c>
      <c r="K86" t="s">
        <v>367</v>
      </c>
      <c r="L86" t="s">
        <v>460</v>
      </c>
      <c r="N86">
        <f>(VLOOKUP($K86,Sheet3!$A$3:$E$355,2,FALSE)*1000)/(VLOOKUP($K86,$A$8:$E$413,2,FALSE))</f>
        <v>8.1364829396325451</v>
      </c>
      <c r="O86">
        <f>(VLOOKUP($K86,Sheet3!$A$3:$E$355,3,FALSE)*1000)/(VLOOKUP($K86,$A$8:$E$413,3,FALSE))</f>
        <v>6.663778162911612</v>
      </c>
      <c r="P86">
        <f>(VLOOKUP($K86,Sheet3!$A$3:$E$355,4,FALSE)*1000)/(VLOOKUP($K86,$A$8:$E$413,4,FALSE))</f>
        <v>6.5517241379310347</v>
      </c>
      <c r="Q86">
        <f>(VLOOKUP($K86,Sheet3!$A$3:$E$355,5,FALSE)*1000)/(VLOOKUP($K86,$A$8:$E$413,5,FALSE))</f>
        <v>7.0962199312714773</v>
      </c>
      <c r="R86" t="str">
        <f>IF(VLOOKUP($K86,Sheet5!$A$1:$C$384,3,FALSE)="SD",VLOOKUP($K86,Sheet5!$A$1:$B$384,2,FALSE),"oops")</f>
        <v>Hampshire</v>
      </c>
      <c r="S86" t="str">
        <f t="shared" si="5"/>
        <v>East Hampshire</v>
      </c>
      <c r="T86">
        <f>N86+IF($R86="oops",0,VLOOKUP($R86,'unitaries counties'!$K$2:$Q$36,4,FALSE))</f>
        <v>8.1917952235689366</v>
      </c>
      <c r="U86">
        <f>O86+IF($R86="oops",0,VLOOKUP($R86,'unitaries counties'!$K$2:$Q$36,4,FALSE))</f>
        <v>6.7190904468480026</v>
      </c>
      <c r="V86">
        <f>P86+IF($R86="oops",0,VLOOKUP($R86,'unitaries counties'!$K$2:$Q$36,4,FALSE))</f>
        <v>6.6070364218674253</v>
      </c>
      <c r="W86">
        <f>Q86+IF($R86="oops",0,VLOOKUP($R86,'unitaries counties'!$K$2:$Q$36,4,FALSE))</f>
        <v>7.151532215207868</v>
      </c>
    </row>
    <row r="87" spans="1:23" x14ac:dyDescent="0.25">
      <c r="A87" t="s">
        <v>264</v>
      </c>
      <c r="B87">
        <f>VLOOKUP($A87,Sheet4!$A$8:$D$414,2,FALSE)</f>
        <v>70700</v>
      </c>
      <c r="C87">
        <f>VLOOKUP($A87,Sheet4!$A$8:$D$414,3,FALSE)</f>
        <v>71000</v>
      </c>
      <c r="D87">
        <f>VLOOKUP($A87,Sheet4!$A$8:$D$414,4,FALSE)</f>
        <v>71100</v>
      </c>
      <c r="E87">
        <v>71300</v>
      </c>
      <c r="K87" t="s">
        <v>335</v>
      </c>
      <c r="L87" t="s">
        <v>453</v>
      </c>
      <c r="N87">
        <f>(VLOOKUP($K87,Sheet3!$A$3:$E$355,2,FALSE)*1000)/(VLOOKUP($K87,$A$8:$E$413,2,FALSE))</f>
        <v>9.0735294117647065</v>
      </c>
      <c r="O87">
        <f>(VLOOKUP($K87,Sheet3!$A$3:$E$355,3,FALSE)*1000)/(VLOOKUP($K87,$A$8:$E$413,3,FALSE))</f>
        <v>6.983199415631848</v>
      </c>
      <c r="P87">
        <f>(VLOOKUP($K87,Sheet3!$A$3:$E$355,4,FALSE)*1000)/(VLOOKUP($K87,$A$8:$E$413,4,FALSE))</f>
        <v>6.0130246020260492</v>
      </c>
      <c r="Q87">
        <f>(VLOOKUP($K87,Sheet3!$A$3:$E$355,5,FALSE)*1000)/(VLOOKUP($K87,$A$8:$E$413,5,FALSE))</f>
        <v>6.3512544802867383</v>
      </c>
      <c r="R87" t="str">
        <f>IF(VLOOKUP($K87,Sheet5!$A$1:$C$384,3,FALSE)="SD",VLOOKUP($K87,Sheet5!$A$1:$B$384,2,FALSE),"oops")</f>
        <v>Hertfordshire</v>
      </c>
      <c r="S87" t="str">
        <f t="shared" si="5"/>
        <v>East Hertfordshire</v>
      </c>
      <c r="T87">
        <f>N87+IF($R87="oops",0,VLOOKUP($R87,'unitaries counties'!$K$2:$Q$36,4,FALSE))</f>
        <v>9.0735294117647065</v>
      </c>
      <c r="U87">
        <f>O87+IF($R87="oops",0,VLOOKUP($R87,'unitaries counties'!$K$2:$Q$36,4,FALSE))</f>
        <v>6.983199415631848</v>
      </c>
      <c r="V87">
        <f>P87+IF($R87="oops",0,VLOOKUP($R87,'unitaries counties'!$K$2:$Q$36,4,FALSE))</f>
        <v>6.0130246020260492</v>
      </c>
      <c r="W87">
        <f>Q87+IF($R87="oops",0,VLOOKUP($R87,'unitaries counties'!$K$2:$Q$36,4,FALSE))</f>
        <v>6.3512544802867383</v>
      </c>
    </row>
    <row r="88" spans="1:23" x14ac:dyDescent="0.25">
      <c r="A88" t="s">
        <v>265</v>
      </c>
      <c r="B88">
        <f>VLOOKUP($A88,Sheet4!$A$8:$D$414,2,FALSE)</f>
        <v>111300</v>
      </c>
      <c r="C88">
        <f>VLOOKUP($A88,Sheet4!$A$8:$D$414,3,FALSE)</f>
        <v>111700</v>
      </c>
      <c r="D88">
        <f>VLOOKUP($A88,Sheet4!$A$8:$D$414,4,FALSE)</f>
        <v>112200</v>
      </c>
      <c r="E88">
        <v>112800</v>
      </c>
      <c r="K88" t="s">
        <v>277</v>
      </c>
      <c r="L88" t="s">
        <v>459</v>
      </c>
      <c r="N88">
        <f>(VLOOKUP($K88,Sheet3!$A$3:$E$355,2,FALSE)*1000)/(VLOOKUP($K88,$A$8:$E$413,2,FALSE))</f>
        <v>11.765134938001459</v>
      </c>
      <c r="O88">
        <f>(VLOOKUP($K88,Sheet3!$A$3:$E$355,3,FALSE)*1000)/(VLOOKUP($K88,$A$8:$E$413,3,FALSE))</f>
        <v>12.906045156591405</v>
      </c>
      <c r="P88">
        <f>(VLOOKUP($K88,Sheet3!$A$3:$E$355,4,FALSE)*1000)/(VLOOKUP($K88,$A$8:$E$413,4,FALSE))</f>
        <v>10.709583028529627</v>
      </c>
      <c r="Q88">
        <f>(VLOOKUP($K88,Sheet3!$A$3:$E$355,5,FALSE)*1000)/(VLOOKUP($K88,$A$8:$E$413,5,FALSE))</f>
        <v>10.314787701317716</v>
      </c>
      <c r="R88" t="str">
        <f>IF(VLOOKUP($K88,Sheet5!$A$1:$C$384,3,FALSE)="SD",VLOOKUP($K88,Sheet5!$A$1:$B$384,2,FALSE),"oops")</f>
        <v>Lincolnshire</v>
      </c>
      <c r="S88" t="str">
        <f t="shared" si="5"/>
        <v>East Lindsey</v>
      </c>
      <c r="T88">
        <f>N88+IF($R88="oops",0,VLOOKUP($R88,'unitaries counties'!$K$2:$Q$36,4,FALSE))</f>
        <v>11.765134938001459</v>
      </c>
      <c r="U88">
        <f>O88+IF($R88="oops",0,VLOOKUP($R88,'unitaries counties'!$K$2:$Q$36,4,FALSE))</f>
        <v>12.906045156591405</v>
      </c>
      <c r="V88">
        <f>P88+IF($R88="oops",0,VLOOKUP($R88,'unitaries counties'!$K$2:$Q$36,4,FALSE))</f>
        <v>10.709583028529627</v>
      </c>
      <c r="W88">
        <f>Q88+IF($R88="oops",0,VLOOKUP($R88,'unitaries counties'!$K$2:$Q$36,4,FALSE))</f>
        <v>10.314787701317716</v>
      </c>
    </row>
    <row r="89" spans="1:23" x14ac:dyDescent="0.25">
      <c r="A89" t="s">
        <v>266</v>
      </c>
      <c r="B89">
        <f>VLOOKUP($A89,Sheet4!$A$8:$D$414,2,FALSE)</f>
        <v>91000</v>
      </c>
      <c r="C89">
        <f>VLOOKUP($A89,Sheet4!$A$8:$D$414,3,FALSE)</f>
        <v>91100</v>
      </c>
      <c r="D89">
        <f>VLOOKUP($A89,Sheet4!$A$8:$D$414,4,FALSE)</f>
        <v>91000</v>
      </c>
      <c r="E89">
        <v>91100</v>
      </c>
      <c r="K89" t="s">
        <v>285</v>
      </c>
      <c r="L89" t="s">
        <v>460</v>
      </c>
      <c r="N89">
        <f>(VLOOKUP($K89,Sheet3!$A$3:$E$355,2,FALSE)*1000)/(VLOOKUP($K89,$A$8:$E$413,2,FALSE))</f>
        <v>-1.059371362048894</v>
      </c>
      <c r="O89">
        <f>(VLOOKUP($K89,Sheet3!$A$3:$E$355,3,FALSE)*1000)/(VLOOKUP($K89,$A$8:$E$413,3,FALSE))</f>
        <v>-0.82271147161066049</v>
      </c>
      <c r="P89">
        <f>(VLOOKUP($K89,Sheet3!$A$3:$E$355,4,FALSE)*1000)/(VLOOKUP($K89,$A$8:$E$413,4,FALSE))</f>
        <v>-0.77100115074798614</v>
      </c>
      <c r="Q89">
        <f>(VLOOKUP($K89,Sheet3!$A$3:$E$355,5,FALSE)*1000)/(VLOOKUP($K89,$A$8:$E$413,5,FALSE))</f>
        <v>-0.76659038901601828</v>
      </c>
      <c r="R89" t="str">
        <f>IF(VLOOKUP($K89,Sheet5!$A$1:$C$384,3,FALSE)="SD",VLOOKUP($K89,Sheet5!$A$1:$B$384,2,FALSE),"oops")</f>
        <v>Northamptonshire</v>
      </c>
      <c r="S89" t="str">
        <f t="shared" si="5"/>
        <v>East Northamptonshire</v>
      </c>
      <c r="T89">
        <f>N89+IF($R89="oops",0,VLOOKUP($R89,'unitaries counties'!$K$2:$Q$36,4,FALSE))</f>
        <v>-1.4280619253261435</v>
      </c>
      <c r="U89">
        <f>O89+IF($R89="oops",0,VLOOKUP($R89,'unitaries counties'!$K$2:$Q$36,4,FALSE))</f>
        <v>-1.19140203488791</v>
      </c>
      <c r="V89">
        <f>P89+IF($R89="oops",0,VLOOKUP($R89,'unitaries counties'!$K$2:$Q$36,4,FALSE))</f>
        <v>-1.1396917140252356</v>
      </c>
      <c r="W89">
        <f>Q89+IF($R89="oops",0,VLOOKUP($R89,'unitaries counties'!$K$2:$Q$36,4,FALSE))</f>
        <v>-1.1352809522932676</v>
      </c>
    </row>
    <row r="90" spans="1:23" x14ac:dyDescent="0.25">
      <c r="A90" t="s">
        <v>267</v>
      </c>
      <c r="B90">
        <f>VLOOKUP($A90,Sheet4!$A$8:$D$414,2,FALSE)</f>
        <v>98500</v>
      </c>
      <c r="C90">
        <f>VLOOKUP($A90,Sheet4!$A$8:$D$414,3,FALSE)</f>
        <v>98800</v>
      </c>
      <c r="D90">
        <f>VLOOKUP($A90,Sheet4!$A$8:$D$414,4,FALSE)</f>
        <v>99100</v>
      </c>
      <c r="E90">
        <v>99300</v>
      </c>
      <c r="K90" t="s">
        <v>40</v>
      </c>
      <c r="L90" t="s">
        <v>460</v>
      </c>
      <c r="N90">
        <f>(VLOOKUP($K90,Sheet3!$A$3:$E$355,2,FALSE)*1000)/(VLOOKUP($K90,$A$8:$E$413,2,FALSE))</f>
        <v>5.3441538923955516</v>
      </c>
      <c r="O90">
        <f>(VLOOKUP($K90,Sheet3!$A$3:$E$355,3,FALSE)*1000)/(VLOOKUP($K90,$A$8:$E$413,3,FALSE))</f>
        <v>3.9268585131894485</v>
      </c>
      <c r="P90">
        <f>(VLOOKUP($K90,Sheet3!$A$3:$E$355,4,FALSE)*1000)/(VLOOKUP($K90,$A$8:$E$413,4,FALSE))</f>
        <v>1.927098894532417</v>
      </c>
      <c r="Q90">
        <f>(VLOOKUP($K90,Sheet3!$A$3:$E$355,5,FALSE)*1000)/(VLOOKUP($K90,$A$8:$E$413,5,FALSE))</f>
        <v>2.3816612086930635</v>
      </c>
      <c r="R90" t="str">
        <f>IF(VLOOKUP($K90,Sheet5!$A$1:$C$384,3,FALSE)="SD",VLOOKUP($K90,Sheet5!$A$1:$B$384,2,FALSE),"oops")</f>
        <v>oops</v>
      </c>
      <c r="S90" t="str">
        <f t="shared" si="5"/>
        <v>East Riding of Yorkshire</v>
      </c>
      <c r="T90">
        <f>N90+IF($R90="oops",0,VLOOKUP($R90,'unitaries counties'!$K$2:$Q$36,4,FALSE))</f>
        <v>5.3441538923955516</v>
      </c>
      <c r="U90">
        <f>O90+IF($R90="oops",0,VLOOKUP($R90,'unitaries counties'!$K$2:$Q$36,4,FALSE))</f>
        <v>3.9268585131894485</v>
      </c>
      <c r="V90">
        <f>P90+IF($R90="oops",0,VLOOKUP($R90,'unitaries counties'!$K$2:$Q$36,4,FALSE))</f>
        <v>1.927098894532417</v>
      </c>
      <c r="W90">
        <f>Q90+IF($R90="oops",0,VLOOKUP($R90,'unitaries counties'!$K$2:$Q$36,4,FALSE))</f>
        <v>2.3816612086930635</v>
      </c>
    </row>
    <row r="91" spans="1:23" x14ac:dyDescent="0.25">
      <c r="A91" t="s">
        <v>268</v>
      </c>
      <c r="B91">
        <f>VLOOKUP($A91,Sheet4!$A$8:$D$414,2,FALSE)</f>
        <v>93000</v>
      </c>
      <c r="C91">
        <f>VLOOKUP($A91,Sheet4!$A$8:$D$414,3,FALSE)</f>
        <v>94100</v>
      </c>
      <c r="D91">
        <f>VLOOKUP($A91,Sheet4!$A$8:$D$414,4,FALSE)</f>
        <v>94900</v>
      </c>
      <c r="E91">
        <v>96000</v>
      </c>
      <c r="K91" t="s">
        <v>298</v>
      </c>
      <c r="L91" t="s">
        <v>453</v>
      </c>
      <c r="N91">
        <f>(VLOOKUP($K91,Sheet3!$A$3:$E$355,2,FALSE)*1000)/(VLOOKUP($K91,$A$8:$E$413,2,FALSE))</f>
        <v>11</v>
      </c>
      <c r="O91">
        <f>(VLOOKUP($K91,Sheet3!$A$3:$E$355,3,FALSE)*1000)/(VLOOKUP($K91,$A$8:$E$413,3,FALSE))</f>
        <v>9.8053097345132745</v>
      </c>
      <c r="P91">
        <f>(VLOOKUP($K91,Sheet3!$A$3:$E$355,4,FALSE)*1000)/(VLOOKUP($K91,$A$8:$E$413,4,FALSE))</f>
        <v>8.7796312554872689</v>
      </c>
      <c r="Q91">
        <f>(VLOOKUP($K91,Sheet3!$A$3:$E$355,5,FALSE)*1000)/(VLOOKUP($K91,$A$8:$E$413,5,FALSE))</f>
        <v>7.4737762237762242</v>
      </c>
      <c r="R91" t="str">
        <f>IF(VLOOKUP($K91,Sheet5!$A$1:$C$384,3,FALSE)="SD",VLOOKUP($K91,Sheet5!$A$1:$B$384,2,FALSE),"oops")</f>
        <v>Staffordshire</v>
      </c>
      <c r="S91" t="str">
        <f t="shared" si="5"/>
        <v>East Staffordshire</v>
      </c>
      <c r="T91">
        <f>N91+IF($R91="oops",0,VLOOKUP($R91,'unitaries counties'!$K$2:$Q$36,4,FALSE))</f>
        <v>11.200879591108999</v>
      </c>
      <c r="U91">
        <f>O91+IF($R91="oops",0,VLOOKUP($R91,'unitaries counties'!$K$2:$Q$36,4,FALSE))</f>
        <v>10.006189325622273</v>
      </c>
      <c r="V91">
        <f>P91+IF($R91="oops",0,VLOOKUP($R91,'unitaries counties'!$K$2:$Q$36,4,FALSE))</f>
        <v>8.9805108465962675</v>
      </c>
      <c r="W91">
        <f>Q91+IF($R91="oops",0,VLOOKUP($R91,'unitaries counties'!$K$2:$Q$36,4,FALSE))</f>
        <v>7.674655814885222</v>
      </c>
    </row>
    <row r="92" spans="1:23" x14ac:dyDescent="0.25">
      <c r="A92" t="s">
        <v>269</v>
      </c>
      <c r="B92">
        <f>VLOOKUP($A92,Sheet4!$A$8:$D$414,2,FALSE)</f>
        <v>93500</v>
      </c>
      <c r="C92">
        <f>VLOOKUP($A92,Sheet4!$A$8:$D$414,3,FALSE)</f>
        <v>93900</v>
      </c>
      <c r="D92">
        <f>VLOOKUP($A92,Sheet4!$A$8:$D$414,4,FALSE)</f>
        <v>94100</v>
      </c>
      <c r="E92">
        <v>94600</v>
      </c>
      <c r="K92" t="s">
        <v>361</v>
      </c>
      <c r="L92" t="s">
        <v>458</v>
      </c>
      <c r="N92">
        <f>(VLOOKUP($K92,Sheet3!$A$3:$E$355,2,FALSE)*1000)/(VLOOKUP($K92,$A$8:$E$413,2,FALSE))</f>
        <v>3.1466395112016294</v>
      </c>
      <c r="O92">
        <f>(VLOOKUP($K92,Sheet3!$A$3:$E$355,3,FALSE)*1000)/(VLOOKUP($K92,$A$8:$E$413,3,FALSE))</f>
        <v>2.9340101522842641</v>
      </c>
      <c r="P92">
        <f>(VLOOKUP($K92,Sheet3!$A$3:$E$355,4,FALSE)*1000)/(VLOOKUP($K92,$A$8:$E$413,4,FALSE))</f>
        <v>2.8398791540785497</v>
      </c>
      <c r="Q92">
        <f>(VLOOKUP($K92,Sheet3!$A$3:$E$355,5,FALSE)*1000)/(VLOOKUP($K92,$A$8:$E$413,5,FALSE))</f>
        <v>2.66</v>
      </c>
      <c r="R92" t="str">
        <f>IF(VLOOKUP($K92,Sheet5!$A$1:$C$384,3,FALSE)="SD",VLOOKUP($K92,Sheet5!$A$1:$B$384,2,FALSE),"oops")</f>
        <v>East Sussex</v>
      </c>
      <c r="S92" t="str">
        <f t="shared" si="5"/>
        <v>Eastbourne</v>
      </c>
      <c r="T92">
        <f>N92+IF($R92="oops",0,VLOOKUP($R92,'unitaries counties'!$K$2:$Q$36,4,FALSE))</f>
        <v>4.2073620323392156</v>
      </c>
      <c r="U92">
        <f>O92+IF($R92="oops",0,VLOOKUP($R92,'unitaries counties'!$K$2:$Q$36,4,FALSE))</f>
        <v>3.9947326734218507</v>
      </c>
      <c r="V92">
        <f>P92+IF($R92="oops",0,VLOOKUP($R92,'unitaries counties'!$K$2:$Q$36,4,FALSE))</f>
        <v>3.9006016752161363</v>
      </c>
      <c r="W92">
        <f>Q92+IF($R92="oops",0,VLOOKUP($R92,'unitaries counties'!$K$2:$Q$36,4,FALSE))</f>
        <v>3.7207225211375867</v>
      </c>
    </row>
    <row r="93" spans="1:23" x14ac:dyDescent="0.25">
      <c r="A93" t="s">
        <v>270</v>
      </c>
      <c r="B93">
        <f>VLOOKUP($A93,Sheet4!$A$8:$D$414,2,FALSE)</f>
        <v>162300</v>
      </c>
      <c r="C93">
        <f>VLOOKUP($A93,Sheet4!$A$8:$D$414,3,FALSE)</f>
        <v>164300</v>
      </c>
      <c r="D93">
        <f>VLOOKUP($A93,Sheet4!$A$8:$D$414,4,FALSE)</f>
        <v>165900</v>
      </c>
      <c r="E93">
        <v>168800</v>
      </c>
      <c r="K93" t="s">
        <v>368</v>
      </c>
      <c r="L93" t="s">
        <v>453</v>
      </c>
      <c r="N93">
        <f>(VLOOKUP($K93,Sheet3!$A$3:$E$355,2,FALSE)*1000)/(VLOOKUP($K93,$A$8:$E$413,2,FALSE))</f>
        <v>9.1339869281045747</v>
      </c>
      <c r="O93">
        <f>(VLOOKUP($K93,Sheet3!$A$3:$E$355,3,FALSE)*1000)/(VLOOKUP($K93,$A$8:$E$413,3,FALSE))</f>
        <v>9.4766505636070857</v>
      </c>
      <c r="P93">
        <f>(VLOOKUP($K93,Sheet3!$A$3:$E$355,4,FALSE)*1000)/(VLOOKUP($K93,$A$8:$E$413,4,FALSE))</f>
        <v>11.239078633836378</v>
      </c>
      <c r="Q93">
        <f>(VLOOKUP($K93,Sheet3!$A$3:$E$355,5,FALSE)*1000)/(VLOOKUP($K93,$A$8:$E$413,5,FALSE))</f>
        <v>13.201892744479496</v>
      </c>
      <c r="R93" t="str">
        <f>IF(VLOOKUP($K93,Sheet5!$A$1:$C$384,3,FALSE)="SD",VLOOKUP($K93,Sheet5!$A$1:$B$384,2,FALSE),"oops")</f>
        <v>Hampshire</v>
      </c>
      <c r="S93" t="str">
        <f t="shared" si="5"/>
        <v>Eastleigh</v>
      </c>
      <c r="T93">
        <f>N93+IF($R93="oops",0,VLOOKUP($R93,'unitaries counties'!$K$2:$Q$36,4,FALSE))</f>
        <v>9.1892992120409662</v>
      </c>
      <c r="U93">
        <f>O93+IF($R93="oops",0,VLOOKUP($R93,'unitaries counties'!$K$2:$Q$36,4,FALSE))</f>
        <v>9.5319628475434772</v>
      </c>
      <c r="V93">
        <f>P93+IF($R93="oops",0,VLOOKUP($R93,'unitaries counties'!$K$2:$Q$36,4,FALSE))</f>
        <v>11.29439091777277</v>
      </c>
      <c r="W93">
        <f>Q93+IF($R93="oops",0,VLOOKUP($R93,'unitaries counties'!$K$2:$Q$36,4,FALSE))</f>
        <v>13.257205028415887</v>
      </c>
    </row>
    <row r="94" spans="1:23" x14ac:dyDescent="0.25">
      <c r="A94" t="s">
        <v>271</v>
      </c>
      <c r="B94">
        <f>VLOOKUP($A94,Sheet4!$A$8:$D$414,2,FALSE)</f>
        <v>84100</v>
      </c>
      <c r="C94">
        <f>VLOOKUP($A94,Sheet4!$A$8:$D$414,3,FALSE)</f>
        <v>84800</v>
      </c>
      <c r="D94">
        <f>VLOOKUP($A94,Sheet4!$A$8:$D$414,4,FALSE)</f>
        <v>85700</v>
      </c>
      <c r="E94">
        <v>86400</v>
      </c>
      <c r="K94" t="s">
        <v>240</v>
      </c>
      <c r="L94" t="s">
        <v>459</v>
      </c>
      <c r="N94">
        <f>(VLOOKUP($K94,Sheet3!$A$3:$E$355,2,FALSE)*1000)/(VLOOKUP($K94,$A$8:$E$413,2,FALSE))</f>
        <v>4.5627376425855513</v>
      </c>
      <c r="O94">
        <f>(VLOOKUP($K94,Sheet3!$A$3:$E$355,3,FALSE)*1000)/(VLOOKUP($K94,$A$8:$E$413,3,FALSE))</f>
        <v>2.7703984819734346</v>
      </c>
      <c r="P94">
        <f>(VLOOKUP($K94,Sheet3!$A$3:$E$355,4,FALSE)*1000)/(VLOOKUP($K94,$A$8:$E$413,4,FALSE))</f>
        <v>4.038095238095238</v>
      </c>
      <c r="Q94">
        <f>(VLOOKUP($K94,Sheet3!$A$3:$E$355,5,FALSE)*1000)/(VLOOKUP($K94,$A$8:$E$413,5,FALSE))</f>
        <v>2.8652751423149905</v>
      </c>
      <c r="R94" t="str">
        <f>IF(VLOOKUP($K94,Sheet5!$A$1:$C$384,3,FALSE)="SD",VLOOKUP($K94,Sheet5!$A$1:$B$384,2,FALSE),"oops")</f>
        <v>Cumbria</v>
      </c>
      <c r="S94" t="str">
        <f t="shared" si="5"/>
        <v>Eden</v>
      </c>
      <c r="T94">
        <f>N94+IF($R94="oops",0,VLOOKUP($R94,'unitaries counties'!$K$2:$Q$36,4,FALSE))</f>
        <v>4.5627376425855513</v>
      </c>
      <c r="U94">
        <f>O94+IF($R94="oops",0,VLOOKUP($R94,'unitaries counties'!$K$2:$Q$36,4,FALSE))</f>
        <v>2.7703984819734346</v>
      </c>
      <c r="V94">
        <f>P94+IF($R94="oops",0,VLOOKUP($R94,'unitaries counties'!$K$2:$Q$36,4,FALSE))</f>
        <v>4.038095238095238</v>
      </c>
      <c r="W94">
        <f>Q94+IF($R94="oops",0,VLOOKUP($R94,'unitaries counties'!$K$2:$Q$36,4,FALSE))</f>
        <v>2.8652751423149905</v>
      </c>
    </row>
    <row r="95" spans="1:23" x14ac:dyDescent="0.25">
      <c r="A95" t="s">
        <v>272</v>
      </c>
      <c r="B95">
        <f>VLOOKUP($A95,Sheet4!$A$8:$D$414,2,FALSE)</f>
        <v>104500</v>
      </c>
      <c r="C95">
        <f>VLOOKUP($A95,Sheet4!$A$8:$D$414,3,FALSE)</f>
        <v>104700</v>
      </c>
      <c r="D95">
        <f>VLOOKUP($A95,Sheet4!$A$8:$D$414,4,FALSE)</f>
        <v>105300</v>
      </c>
      <c r="E95">
        <v>106000</v>
      </c>
      <c r="K95" t="s">
        <v>394</v>
      </c>
      <c r="L95" t="s">
        <v>457</v>
      </c>
      <c r="N95">
        <f>(VLOOKUP($K95,Sheet3!$A$3:$E$355,2,FALSE)*1000)/(VLOOKUP($K95,$A$8:$E$413,2,FALSE))</f>
        <v>7.0615384615384613</v>
      </c>
      <c r="O95">
        <f>(VLOOKUP($K95,Sheet3!$A$3:$E$355,3,FALSE)*1000)/(VLOOKUP($K95,$A$8:$E$413,3,FALSE))</f>
        <v>8.296409472880061</v>
      </c>
      <c r="P95">
        <f>(VLOOKUP($K95,Sheet3!$A$3:$E$355,4,FALSE)*1000)/(VLOOKUP($K95,$A$8:$E$413,4,FALSE))</f>
        <v>8.7671232876712324</v>
      </c>
      <c r="Q95">
        <f>(VLOOKUP($K95,Sheet3!$A$3:$E$355,5,FALSE)*1000)/(VLOOKUP($K95,$A$8:$E$413,5,FALSE))</f>
        <v>8.5399239543726235</v>
      </c>
      <c r="R95" t="str">
        <f>IF(VLOOKUP($K95,Sheet5!$A$1:$C$384,3,FALSE)="SD",VLOOKUP($K95,Sheet5!$A$1:$B$384,2,FALSE),"oops")</f>
        <v>Surrey</v>
      </c>
      <c r="S95" t="str">
        <f t="shared" si="5"/>
        <v>Elmbridge</v>
      </c>
      <c r="T95">
        <f>N95+IF($R95="oops",0,VLOOKUP($R95,'unitaries counties'!$K$2:$Q$36,4,FALSE))</f>
        <v>6.0801251545437589</v>
      </c>
      <c r="U95">
        <f>O95+IF($R95="oops",0,VLOOKUP($R95,'unitaries counties'!$K$2:$Q$36,4,FALSE))</f>
        <v>7.3149961658853586</v>
      </c>
      <c r="V95">
        <f>P95+IF($R95="oops",0,VLOOKUP($R95,'unitaries counties'!$K$2:$Q$36,4,FALSE))</f>
        <v>7.78570998067653</v>
      </c>
      <c r="W95">
        <f>Q95+IF($R95="oops",0,VLOOKUP($R95,'unitaries counties'!$K$2:$Q$36,4,FALSE))</f>
        <v>7.5585106473779211</v>
      </c>
    </row>
    <row r="96" spans="1:23" x14ac:dyDescent="0.25">
      <c r="A96" t="s">
        <v>273</v>
      </c>
      <c r="B96">
        <f>VLOOKUP($A96,Sheet4!$A$8:$D$414,2,FALSE)</f>
        <v>49500</v>
      </c>
      <c r="C96">
        <f>VLOOKUP($A96,Sheet4!$A$8:$D$414,3,FALSE)</f>
        <v>50100</v>
      </c>
      <c r="D96">
        <f>VLOOKUP($A96,Sheet4!$A$8:$D$414,4,FALSE)</f>
        <v>50500</v>
      </c>
      <c r="E96">
        <v>50800</v>
      </c>
      <c r="K96" t="s">
        <v>108</v>
      </c>
      <c r="L96" t="s">
        <v>457</v>
      </c>
      <c r="N96">
        <f>(VLOOKUP($K96,Sheet3!$A$3:$E$355,2,FALSE)*1000)/(VLOOKUP($K96,$A$8:$E$413,2,FALSE))</f>
        <v>8.387417218543046</v>
      </c>
      <c r="O96">
        <f>(VLOOKUP($K96,Sheet3!$A$3:$E$355,3,FALSE)*1000)/(VLOOKUP($K96,$A$8:$E$413,3,FALSE))</f>
        <v>8.4070221066319899</v>
      </c>
      <c r="P96">
        <f>(VLOOKUP($K96,Sheet3!$A$3:$E$355,4,FALSE)*1000)/(VLOOKUP($K96,$A$8:$E$413,4,FALSE))</f>
        <v>9.8757566103854728</v>
      </c>
      <c r="Q96">
        <f>(VLOOKUP($K96,Sheet3!$A$3:$E$355,5,FALSE)*1000)/(VLOOKUP($K96,$A$8:$E$413,5,FALSE))</f>
        <v>9.9779388591238583</v>
      </c>
      <c r="R96" t="str">
        <f>IF(VLOOKUP($K96,Sheet5!$A$1:$C$384,3,FALSE)="SD",VLOOKUP($K96,Sheet5!$A$1:$B$384,2,FALSE),"oops")</f>
        <v>oops</v>
      </c>
      <c r="S96" t="str">
        <f t="shared" si="5"/>
        <v>Enfield</v>
      </c>
      <c r="T96">
        <f>N96+IF($R96="oops",0,VLOOKUP($R96,'unitaries counties'!$K$2:$Q$36,4,FALSE))</f>
        <v>8.387417218543046</v>
      </c>
      <c r="U96">
        <f>O96+IF($R96="oops",0,VLOOKUP($R96,'unitaries counties'!$K$2:$Q$36,4,FALSE))</f>
        <v>8.4070221066319899</v>
      </c>
      <c r="V96">
        <f>P96+IF($R96="oops",0,VLOOKUP($R96,'unitaries counties'!$K$2:$Q$36,4,FALSE))</f>
        <v>9.8757566103854728</v>
      </c>
      <c r="W96">
        <f>Q96+IF($R96="oops",0,VLOOKUP($R96,'unitaries counties'!$K$2:$Q$36,4,FALSE))</f>
        <v>9.9779388591238583</v>
      </c>
    </row>
    <row r="97" spans="1:23" x14ac:dyDescent="0.25">
      <c r="A97" t="s">
        <v>274</v>
      </c>
      <c r="B97">
        <f>VLOOKUP($A97,Sheet4!$A$8:$D$414,2,FALSE)</f>
        <v>92700</v>
      </c>
      <c r="C97">
        <f>VLOOKUP($A97,Sheet4!$A$8:$D$414,3,FALSE)</f>
        <v>93200</v>
      </c>
      <c r="D97">
        <f>VLOOKUP($A97,Sheet4!$A$8:$D$414,4,FALSE)</f>
        <v>93700</v>
      </c>
      <c r="E97">
        <v>94000</v>
      </c>
      <c r="K97" t="s">
        <v>327</v>
      </c>
      <c r="L97" t="s">
        <v>453</v>
      </c>
      <c r="N97">
        <f>(VLOOKUP($K97,Sheet3!$A$3:$E$355,2,FALSE)*1000)/(VLOOKUP($K97,$A$8:$E$413,2,FALSE))</f>
        <v>4.329563812600969</v>
      </c>
      <c r="O97">
        <f>(VLOOKUP($K97,Sheet3!$A$3:$E$355,3,FALSE)*1000)/(VLOOKUP($K97,$A$8:$E$413,3,FALSE))</f>
        <v>4.0338164251207731</v>
      </c>
      <c r="P97">
        <f>(VLOOKUP($K97,Sheet3!$A$3:$E$355,4,FALSE)*1000)/(VLOOKUP($K97,$A$8:$E$413,4,FALSE))</f>
        <v>3.0344275420336269</v>
      </c>
      <c r="Q97">
        <f>(VLOOKUP($K97,Sheet3!$A$3:$E$355,5,FALSE)*1000)/(VLOOKUP($K97,$A$8:$E$413,5,FALSE))</f>
        <v>2.5297383029341791</v>
      </c>
      <c r="R97" t="str">
        <f>IF(VLOOKUP($K97,Sheet5!$A$1:$C$384,3,FALSE)="SD",VLOOKUP($K97,Sheet5!$A$1:$B$384,2,FALSE),"oops")</f>
        <v>Essex</v>
      </c>
      <c r="S97" t="str">
        <f t="shared" si="5"/>
        <v>Epping Forest</v>
      </c>
      <c r="T97">
        <f>N97+IF($R97="oops",0,VLOOKUP($R97,'unitaries counties'!$K$2:$Q$36,4,FALSE))</f>
        <v>3.7822640663160829</v>
      </c>
      <c r="U97">
        <f>O97+IF($R97="oops",0,VLOOKUP($R97,'unitaries counties'!$K$2:$Q$36,4,FALSE))</f>
        <v>3.486516678835887</v>
      </c>
      <c r="V97">
        <f>P97+IF($R97="oops",0,VLOOKUP($R97,'unitaries counties'!$K$2:$Q$36,4,FALSE))</f>
        <v>2.4871277957487408</v>
      </c>
      <c r="W97">
        <f>Q97+IF($R97="oops",0,VLOOKUP($R97,'unitaries counties'!$K$2:$Q$36,4,FALSE))</f>
        <v>1.9824385566492932</v>
      </c>
    </row>
    <row r="98" spans="1:23" x14ac:dyDescent="0.25">
      <c r="A98" t="s">
        <v>275</v>
      </c>
      <c r="B98">
        <f>VLOOKUP($A98,Sheet4!$A$8:$D$414,2,FALSE)</f>
        <v>55600</v>
      </c>
      <c r="C98">
        <f>VLOOKUP($A98,Sheet4!$A$8:$D$414,3,FALSE)</f>
        <v>55200</v>
      </c>
      <c r="D98">
        <f>VLOOKUP($A98,Sheet4!$A$8:$D$414,4,FALSE)</f>
        <v>56000</v>
      </c>
      <c r="E98">
        <v>56100</v>
      </c>
      <c r="K98" t="s">
        <v>395</v>
      </c>
      <c r="L98" t="s">
        <v>457</v>
      </c>
      <c r="N98">
        <f>(VLOOKUP($K98,Sheet3!$A$3:$E$355,2,FALSE)*1000)/(VLOOKUP($K98,$A$8:$E$413,2,FALSE))</f>
        <v>18.93296853625171</v>
      </c>
      <c r="O98">
        <f>(VLOOKUP($K98,Sheet3!$A$3:$E$355,3,FALSE)*1000)/(VLOOKUP($K98,$A$8:$E$413,3,FALSE))</f>
        <v>18.465679676985197</v>
      </c>
      <c r="P98">
        <f>(VLOOKUP($K98,Sheet3!$A$3:$E$355,4,FALSE)*1000)/(VLOOKUP($K98,$A$8:$E$413,4,FALSE))</f>
        <v>19.388297872340427</v>
      </c>
      <c r="Q98">
        <f>(VLOOKUP($K98,Sheet3!$A$3:$E$355,5,FALSE)*1000)/(VLOOKUP($K98,$A$8:$E$413,5,FALSE))</f>
        <v>22.851511169513799</v>
      </c>
      <c r="R98" t="str">
        <f>IF(VLOOKUP($K98,Sheet5!$A$1:$C$384,3,FALSE)="SD",VLOOKUP($K98,Sheet5!$A$1:$B$384,2,FALSE),"oops")</f>
        <v>Surrey</v>
      </c>
      <c r="S98" t="str">
        <f t="shared" si="5"/>
        <v>Epsom and Ewell</v>
      </c>
      <c r="T98">
        <f>N98+IF($R98="oops",0,VLOOKUP($R98,'unitaries counties'!$K$2:$Q$36,4,FALSE))</f>
        <v>17.951555229257007</v>
      </c>
      <c r="U98">
        <f>O98+IF($R98="oops",0,VLOOKUP($R98,'unitaries counties'!$K$2:$Q$36,4,FALSE))</f>
        <v>17.484266369990493</v>
      </c>
      <c r="V98">
        <f>P98+IF($R98="oops",0,VLOOKUP($R98,'unitaries counties'!$K$2:$Q$36,4,FALSE))</f>
        <v>18.406884565345724</v>
      </c>
      <c r="W98">
        <f>Q98+IF($R98="oops",0,VLOOKUP($R98,'unitaries counties'!$K$2:$Q$36,4,FALSE))</f>
        <v>21.870097862519096</v>
      </c>
    </row>
    <row r="99" spans="1:23" x14ac:dyDescent="0.25">
      <c r="A99" t="s">
        <v>276</v>
      </c>
      <c r="B99">
        <f>VLOOKUP($A99,Sheet4!$A$8:$D$414,2,FALSE)</f>
        <v>63400</v>
      </c>
      <c r="C99">
        <f>VLOOKUP($A99,Sheet4!$A$8:$D$414,3,FALSE)</f>
        <v>64500</v>
      </c>
      <c r="D99">
        <f>VLOOKUP($A99,Sheet4!$A$8:$D$414,4,FALSE)</f>
        <v>64600</v>
      </c>
      <c r="E99">
        <v>64800</v>
      </c>
      <c r="K99" t="s">
        <v>265</v>
      </c>
      <c r="L99" t="s">
        <v>456</v>
      </c>
      <c r="N99">
        <f>(VLOOKUP($K99,Sheet3!$A$3:$E$355,2,FALSE)*1000)/(VLOOKUP($K99,$A$8:$E$413,2,FALSE))</f>
        <v>4.2407906558849957</v>
      </c>
      <c r="O99">
        <f>(VLOOKUP($K99,Sheet3!$A$3:$E$355,3,FALSE)*1000)/(VLOOKUP($K99,$A$8:$E$413,3,FALSE))</f>
        <v>3.5810205908683974</v>
      </c>
      <c r="P99">
        <f>(VLOOKUP($K99,Sheet3!$A$3:$E$355,4,FALSE)*1000)/(VLOOKUP($K99,$A$8:$E$413,4,FALSE))</f>
        <v>3.2442067736185383</v>
      </c>
      <c r="Q99">
        <f>(VLOOKUP($K99,Sheet3!$A$3:$E$355,5,FALSE)*1000)/(VLOOKUP($K99,$A$8:$E$413,5,FALSE))</f>
        <v>2.0921985815602837</v>
      </c>
      <c r="R99" t="str">
        <f>IF(VLOOKUP($K99,Sheet5!$A$1:$C$384,3,FALSE)="SD",VLOOKUP($K99,Sheet5!$A$1:$B$384,2,FALSE),"oops")</f>
        <v>Derbyshire</v>
      </c>
      <c r="S99" t="str">
        <f t="shared" si="5"/>
        <v>Erewash</v>
      </c>
      <c r="T99">
        <f>N99+IF($R99="oops",0,VLOOKUP($R99,'unitaries counties'!$K$2:$Q$36,4,FALSE))</f>
        <v>4.2407906558849957</v>
      </c>
      <c r="U99">
        <f>O99+IF($R99="oops",0,VLOOKUP($R99,'unitaries counties'!$K$2:$Q$36,4,FALSE))</f>
        <v>3.5810205908683974</v>
      </c>
      <c r="V99">
        <f>P99+IF($R99="oops",0,VLOOKUP($R99,'unitaries counties'!$K$2:$Q$36,4,FALSE))</f>
        <v>3.2442067736185383</v>
      </c>
      <c r="W99">
        <f>Q99+IF($R99="oops",0,VLOOKUP($R99,'unitaries counties'!$K$2:$Q$36,4,FALSE))</f>
        <v>2.0921985815602837</v>
      </c>
    </row>
    <row r="100" spans="1:23" x14ac:dyDescent="0.25">
      <c r="A100" t="s">
        <v>277</v>
      </c>
      <c r="B100">
        <f>VLOOKUP($A100,Sheet4!$A$8:$D$414,2,FALSE)</f>
        <v>137100</v>
      </c>
      <c r="C100">
        <f>VLOOKUP($A100,Sheet4!$A$8:$D$414,3,FALSE)</f>
        <v>137300</v>
      </c>
      <c r="D100">
        <f>VLOOKUP($A100,Sheet4!$A$8:$D$414,4,FALSE)</f>
        <v>136700</v>
      </c>
      <c r="E100">
        <v>136600</v>
      </c>
      <c r="K100" t="s">
        <v>413</v>
      </c>
      <c r="L100" t="s">
        <v>458</v>
      </c>
      <c r="N100">
        <f>(VLOOKUP($K100,Sheet3!$A$3:$E$355,2,FALSE)*1000)/(VLOOKUP($K100,$A$8:$E$413,2,FALSE))</f>
        <v>27.84090909090909</v>
      </c>
      <c r="O100">
        <f>(VLOOKUP($K100,Sheet3!$A$3:$E$355,3,FALSE)*1000)/(VLOOKUP($K100,$A$8:$E$413,3,FALSE))</f>
        <v>26.343993085566119</v>
      </c>
      <c r="P100">
        <f>(VLOOKUP($K100,Sheet3!$A$3:$E$355,4,FALSE)*1000)/(VLOOKUP($K100,$A$8:$E$413,4,FALSE))</f>
        <v>29.487617421007684</v>
      </c>
      <c r="Q100">
        <f>(VLOOKUP($K100,Sheet3!$A$3:$E$355,5,FALSE)*1000)/(VLOOKUP($K100,$A$8:$E$413,5,FALSE))</f>
        <v>30.527638190954775</v>
      </c>
      <c r="R100" t="str">
        <f>IF(VLOOKUP($K100,Sheet5!$A$1:$C$384,3,FALSE)="SD",VLOOKUP($K100,Sheet5!$A$1:$B$384,2,FALSE),"oops")</f>
        <v>Devon</v>
      </c>
      <c r="S100" t="str">
        <f t="shared" si="5"/>
        <v>Exeter</v>
      </c>
      <c r="T100">
        <f>N100+IF($R100="oops",0,VLOOKUP($R100,'unitaries counties'!$K$2:$Q$36,4,FALSE))</f>
        <v>27.340234327076431</v>
      </c>
      <c r="U100">
        <f>O100+IF($R100="oops",0,VLOOKUP($R100,'unitaries counties'!$K$2:$Q$36,4,FALSE))</f>
        <v>25.843318321733459</v>
      </c>
      <c r="V100">
        <f>P100+IF($R100="oops",0,VLOOKUP($R100,'unitaries counties'!$K$2:$Q$36,4,FALSE))</f>
        <v>28.986942657175025</v>
      </c>
      <c r="W100">
        <f>Q100+IF($R100="oops",0,VLOOKUP($R100,'unitaries counties'!$K$2:$Q$36,4,FALSE))</f>
        <v>30.026963427122116</v>
      </c>
    </row>
    <row r="101" spans="1:23" x14ac:dyDescent="0.25">
      <c r="A101" t="s">
        <v>278</v>
      </c>
      <c r="B101">
        <f>VLOOKUP($A101,Sheet4!$A$8:$D$414,2,FALSE)</f>
        <v>90800</v>
      </c>
      <c r="C101">
        <f>VLOOKUP($A101,Sheet4!$A$8:$D$414,3,FALSE)</f>
        <v>92200</v>
      </c>
      <c r="D101">
        <f>VLOOKUP($A101,Sheet4!$A$8:$D$414,4,FALSE)</f>
        <v>93100</v>
      </c>
      <c r="E101">
        <v>94600</v>
      </c>
      <c r="K101" t="s">
        <v>369</v>
      </c>
      <c r="L101" t="s">
        <v>456</v>
      </c>
      <c r="N101">
        <f>(VLOOKUP($K101,Sheet3!$A$3:$E$355,2,FALSE)*1000)/(VLOOKUP($K101,$A$8:$E$413,2,FALSE))</f>
        <v>12.915162454873647</v>
      </c>
      <c r="O101">
        <f>(VLOOKUP($K101,Sheet3!$A$3:$E$355,3,FALSE)*1000)/(VLOOKUP($K101,$A$8:$E$413,3,FALSE))</f>
        <v>13.231597845601437</v>
      </c>
      <c r="P101">
        <f>(VLOOKUP($K101,Sheet3!$A$3:$E$355,4,FALSE)*1000)/(VLOOKUP($K101,$A$8:$E$413,4,FALSE))</f>
        <v>12.806076854334227</v>
      </c>
      <c r="Q101">
        <f>(VLOOKUP($K101,Sheet3!$A$3:$E$355,5,FALSE)*1000)/(VLOOKUP($K101,$A$8:$E$413,5,FALSE))</f>
        <v>10.939716312056738</v>
      </c>
      <c r="R101" t="str">
        <f>IF(VLOOKUP($K101,Sheet5!$A$1:$C$384,3,FALSE)="SD",VLOOKUP($K101,Sheet5!$A$1:$B$384,2,FALSE),"oops")</f>
        <v>Hampshire</v>
      </c>
      <c r="S101" t="str">
        <f t="shared" si="5"/>
        <v>Fareham</v>
      </c>
      <c r="T101">
        <f>N101+IF($R101="oops",0,VLOOKUP($R101,'unitaries counties'!$K$2:$Q$36,4,FALSE))</f>
        <v>12.970474738810038</v>
      </c>
      <c r="U101">
        <f>O101+IF($R101="oops",0,VLOOKUP($R101,'unitaries counties'!$K$2:$Q$36,4,FALSE))</f>
        <v>13.286910129537828</v>
      </c>
      <c r="V101">
        <f>P101+IF($R101="oops",0,VLOOKUP($R101,'unitaries counties'!$K$2:$Q$36,4,FALSE))</f>
        <v>12.861389138270619</v>
      </c>
      <c r="W101">
        <f>Q101+IF($R101="oops",0,VLOOKUP($R101,'unitaries counties'!$K$2:$Q$36,4,FALSE))</f>
        <v>10.99502859599313</v>
      </c>
    </row>
    <row r="102" spans="1:23" x14ac:dyDescent="0.25">
      <c r="A102" t="s">
        <v>279</v>
      </c>
      <c r="B102">
        <f>VLOOKUP($A102,Sheet4!$A$8:$D$414,2,FALSE)</f>
        <v>106500</v>
      </c>
      <c r="C102">
        <f>VLOOKUP($A102,Sheet4!$A$8:$D$414,3,FALSE)</f>
        <v>107500</v>
      </c>
      <c r="D102">
        <f>VLOOKUP($A102,Sheet4!$A$8:$D$414,4,FALSE)</f>
        <v>108500</v>
      </c>
      <c r="E102">
        <v>109300</v>
      </c>
      <c r="K102" t="s">
        <v>318</v>
      </c>
      <c r="L102" t="s">
        <v>459</v>
      </c>
      <c r="N102">
        <f>(VLOOKUP($K102,Sheet3!$A$3:$E$355,2,FALSE)*1000)/(VLOOKUP($K102,$A$8:$E$413,2,FALSE))</f>
        <v>-3.3792372881355934</v>
      </c>
      <c r="O102">
        <f>(VLOOKUP($K102,Sheet3!$A$3:$E$355,3,FALSE)*1000)/(VLOOKUP($K102,$A$8:$E$413,3,FALSE))</f>
        <v>-2.8391167192429023</v>
      </c>
      <c r="P102">
        <f>(VLOOKUP($K102,Sheet3!$A$3:$E$355,4,FALSE)*1000)/(VLOOKUP($K102,$A$8:$E$413,4,FALSE))</f>
        <v>-3.4659685863874348</v>
      </c>
      <c r="Q102">
        <f>(VLOOKUP($K102,Sheet3!$A$3:$E$355,5,FALSE)*1000)/(VLOOKUP($K102,$A$8:$E$413,5,FALSE))</f>
        <v>-2.8333333333333335</v>
      </c>
      <c r="R102" t="str">
        <f>IF(VLOOKUP($K102,Sheet5!$A$1:$C$384,3,FALSE)="SD",VLOOKUP($K102,Sheet5!$A$1:$B$384,2,FALSE),"oops")</f>
        <v>Cambridgeshire</v>
      </c>
      <c r="S102" t="str">
        <f t="shared" si="5"/>
        <v>Fenland</v>
      </c>
      <c r="T102">
        <f>N102+IF($R102="oops",0,VLOOKUP($R102,'unitaries counties'!$K$2:$Q$36,4,FALSE))</f>
        <v>-4.0407351436288304</v>
      </c>
      <c r="U102">
        <f>O102+IF($R102="oops",0,VLOOKUP($R102,'unitaries counties'!$K$2:$Q$36,4,FALSE))</f>
        <v>-3.5006145747361388</v>
      </c>
      <c r="V102">
        <f>P102+IF($R102="oops",0,VLOOKUP($R102,'unitaries counties'!$K$2:$Q$36,4,FALSE))</f>
        <v>-4.1274664418806717</v>
      </c>
      <c r="W102">
        <f>Q102+IF($R102="oops",0,VLOOKUP($R102,'unitaries counties'!$K$2:$Q$36,4,FALSE))</f>
        <v>-3.49483118882657</v>
      </c>
    </row>
    <row r="103" spans="1:23" x14ac:dyDescent="0.25">
      <c r="A103" t="s">
        <v>280</v>
      </c>
      <c r="B103">
        <f>VLOOKUP($A103,Sheet4!$A$8:$D$414,2,FALSE)</f>
        <v>87000</v>
      </c>
      <c r="C103">
        <f>VLOOKUP($A103,Sheet4!$A$8:$D$414,3,FALSE)</f>
        <v>87900</v>
      </c>
      <c r="D103">
        <f>VLOOKUP($A103,Sheet4!$A$8:$D$414,4,FALSE)</f>
        <v>88400</v>
      </c>
      <c r="E103">
        <v>88500</v>
      </c>
      <c r="K103" t="s">
        <v>351</v>
      </c>
      <c r="L103" t="s">
        <v>459</v>
      </c>
      <c r="N103">
        <f>(VLOOKUP($K103,Sheet3!$A$3:$E$355,2,FALSE)*1000)/(VLOOKUP($K103,$A$8:$E$413,2,FALSE))</f>
        <v>-1.0535405872193437</v>
      </c>
      <c r="O103">
        <f>(VLOOKUP($K103,Sheet3!$A$3:$E$355,3,FALSE)*1000)/(VLOOKUP($K103,$A$8:$E$413,3,FALSE))</f>
        <v>1.89419795221843</v>
      </c>
      <c r="P103">
        <f>(VLOOKUP($K103,Sheet3!$A$3:$E$355,4,FALSE)*1000)/(VLOOKUP($K103,$A$8:$E$413,4,FALSE))</f>
        <v>1.9666666666666666</v>
      </c>
      <c r="Q103">
        <f>(VLOOKUP($K103,Sheet3!$A$3:$E$355,5,FALSE)*1000)/(VLOOKUP($K103,$A$8:$E$413,5,FALSE))</f>
        <v>2.7347611202635913</v>
      </c>
      <c r="R103" t="str">
        <f>IF(VLOOKUP($K103,Sheet5!$A$1:$C$384,3,FALSE)="SD",VLOOKUP($K103,Sheet5!$A$1:$B$384,2,FALSE),"oops")</f>
        <v>Suffolk</v>
      </c>
      <c r="S103" t="str">
        <f t="shared" si="5"/>
        <v>Forest Heath</v>
      </c>
      <c r="T103">
        <f>N103+IF($R103="oops",0,VLOOKUP($R103,'unitaries counties'!$K$2:$Q$36,4,FALSE))</f>
        <v>-0.28634482002357653</v>
      </c>
      <c r="U103">
        <f>O103+IF($R103="oops",0,VLOOKUP($R103,'unitaries counties'!$K$2:$Q$36,4,FALSE))</f>
        <v>2.661393719414197</v>
      </c>
      <c r="V103">
        <f>P103+IF($R103="oops",0,VLOOKUP($R103,'unitaries counties'!$K$2:$Q$36,4,FALSE))</f>
        <v>2.7338624338624338</v>
      </c>
      <c r="W103">
        <f>Q103+IF($R103="oops",0,VLOOKUP($R103,'unitaries counties'!$K$2:$Q$36,4,FALSE))</f>
        <v>3.5019568874593583</v>
      </c>
    </row>
    <row r="104" spans="1:23" x14ac:dyDescent="0.25">
      <c r="A104" t="s">
        <v>281</v>
      </c>
      <c r="B104">
        <f>VLOOKUP($A104,Sheet4!$A$8:$D$414,2,FALSE)</f>
        <v>132200</v>
      </c>
      <c r="C104">
        <f>VLOOKUP($A104,Sheet4!$A$8:$D$414,3,FALSE)</f>
        <v>133100</v>
      </c>
      <c r="D104">
        <f>VLOOKUP($A104,Sheet4!$A$8:$D$414,4,FALSE)</f>
        <v>134100</v>
      </c>
      <c r="E104">
        <v>135000</v>
      </c>
      <c r="K104" t="s">
        <v>428</v>
      </c>
      <c r="L104" t="s">
        <v>459</v>
      </c>
      <c r="N104">
        <f>(VLOOKUP($K104,Sheet3!$A$3:$E$355,2,FALSE)*1000)/(VLOOKUP($K104,$A$8:$E$413,2,FALSE))</f>
        <v>-2.3414634146341462</v>
      </c>
      <c r="O104">
        <f>(VLOOKUP($K104,Sheet3!$A$3:$E$355,3,FALSE)*1000)/(VLOOKUP($K104,$A$8:$E$413,3,FALSE))</f>
        <v>-1.0622710622710623</v>
      </c>
      <c r="P104">
        <f>(VLOOKUP($K104,Sheet3!$A$3:$E$355,4,FALSE)*1000)/(VLOOKUP($K104,$A$8:$E$413,4,FALSE))</f>
        <v>-2.2262773722627736</v>
      </c>
      <c r="Q104">
        <f>(VLOOKUP($K104,Sheet3!$A$3:$E$355,5,FALSE)*1000)/(VLOOKUP($K104,$A$8:$E$413,5,FALSE))</f>
        <v>-0.38694074969770254</v>
      </c>
      <c r="R104" t="str">
        <f>IF(VLOOKUP($K104,Sheet5!$A$1:$C$384,3,FALSE)="SD",VLOOKUP($K104,Sheet5!$A$1:$B$384,2,FALSE),"oops")</f>
        <v>Gloucestershire</v>
      </c>
      <c r="S104" t="str">
        <f t="shared" si="5"/>
        <v>Forest of Dean</v>
      </c>
      <c r="T104">
        <f>N104+IF($R104="oops",0,VLOOKUP($R104,'unitaries counties'!$K$2:$Q$36,4,FALSE))</f>
        <v>-0.91894012928274904</v>
      </c>
      <c r="U104">
        <f>O104+IF($R104="oops",0,VLOOKUP($R104,'unitaries counties'!$K$2:$Q$36,4,FALSE))</f>
        <v>0.36025222308033489</v>
      </c>
      <c r="V104">
        <f>P104+IF($R104="oops",0,VLOOKUP($R104,'unitaries counties'!$K$2:$Q$36,4,FALSE))</f>
        <v>-0.8037540869113764</v>
      </c>
      <c r="W104">
        <f>Q104+IF($R104="oops",0,VLOOKUP($R104,'unitaries counties'!$K$2:$Q$36,4,FALSE))</f>
        <v>1.0355825356536945</v>
      </c>
    </row>
    <row r="105" spans="1:23" x14ac:dyDescent="0.25">
      <c r="A105" t="s">
        <v>282</v>
      </c>
      <c r="B105">
        <f>VLOOKUP($A105,Sheet4!$A$8:$D$414,2,FALSE)</f>
        <v>88600</v>
      </c>
      <c r="C105">
        <f>VLOOKUP($A105,Sheet4!$A$8:$D$414,3,FALSE)</f>
        <v>89400</v>
      </c>
      <c r="D105">
        <f>VLOOKUP($A105,Sheet4!$A$8:$D$414,4,FALSE)</f>
        <v>89400</v>
      </c>
      <c r="E105">
        <v>90000</v>
      </c>
      <c r="K105" t="s">
        <v>244</v>
      </c>
      <c r="L105" t="s">
        <v>453</v>
      </c>
      <c r="N105">
        <f>(VLOOKUP($K105,Sheet3!$A$3:$E$355,2,FALSE)*1000)/(VLOOKUP($K105,$A$8:$E$413,2,FALSE))</f>
        <v>2.7320954907161803</v>
      </c>
      <c r="O105">
        <f>(VLOOKUP($K105,Sheet3!$A$3:$E$355,3,FALSE)*1000)/(VLOOKUP($K105,$A$8:$E$413,3,FALSE))</f>
        <v>3.267195767195767</v>
      </c>
      <c r="P105">
        <f>(VLOOKUP($K105,Sheet3!$A$3:$E$355,4,FALSE)*1000)/(VLOOKUP($K105,$A$8:$E$413,4,FALSE))</f>
        <v>3.4296977660972403</v>
      </c>
      <c r="Q105">
        <f>(VLOOKUP($K105,Sheet3!$A$3:$E$355,5,FALSE)*1000)/(VLOOKUP($K105,$A$8:$E$413,5,FALSE))</f>
        <v>3.3552631578947367</v>
      </c>
      <c r="R105" t="str">
        <f>IF(VLOOKUP($K105,Sheet5!$A$1:$C$384,3,FALSE)="SD",VLOOKUP($K105,Sheet5!$A$1:$B$384,2,FALSE),"oops")</f>
        <v>Lancashire</v>
      </c>
      <c r="S105" t="str">
        <f t="shared" si="5"/>
        <v>Fylde</v>
      </c>
      <c r="T105">
        <f>N105+IF($R105="oops",0,VLOOKUP($R105,'unitaries counties'!$K$2:$Q$36,4,FALSE))</f>
        <v>2.6479102832597761</v>
      </c>
      <c r="U105">
        <f>O105+IF($R105="oops",0,VLOOKUP($R105,'unitaries counties'!$K$2:$Q$36,4,FALSE))</f>
        <v>3.1830105597393628</v>
      </c>
      <c r="V105">
        <f>P105+IF($R105="oops",0,VLOOKUP($R105,'unitaries counties'!$K$2:$Q$36,4,FALSE))</f>
        <v>3.3455125586408361</v>
      </c>
      <c r="W105">
        <f>Q105+IF($R105="oops",0,VLOOKUP($R105,'unitaries counties'!$K$2:$Q$36,4,FALSE))</f>
        <v>3.2710779504383325</v>
      </c>
    </row>
    <row r="106" spans="1:23" x14ac:dyDescent="0.25">
      <c r="A106" t="s">
        <v>283</v>
      </c>
      <c r="B106">
        <f>VLOOKUP($A106,Sheet4!$A$8:$D$414,2,FALSE)</f>
        <v>59000</v>
      </c>
      <c r="C106">
        <f>VLOOKUP($A106,Sheet4!$A$8:$D$414,3,FALSE)</f>
        <v>60100</v>
      </c>
      <c r="D106">
        <f>VLOOKUP($A106,Sheet4!$A$8:$D$414,4,FALSE)</f>
        <v>61600</v>
      </c>
      <c r="E106">
        <v>63100</v>
      </c>
      <c r="K106" t="s">
        <v>12</v>
      </c>
      <c r="L106" t="s">
        <v>457</v>
      </c>
      <c r="N106">
        <f>(VLOOKUP($K106,Sheet3!$A$3:$E$355,2,FALSE)*1000)/(VLOOKUP($K106,$A$8:$E$413,2,FALSE))</f>
        <v>-0.46075949367088609</v>
      </c>
      <c r="O106">
        <f>(VLOOKUP($K106,Sheet3!$A$3:$E$355,3,FALSE)*1000)/(VLOOKUP($K106,$A$8:$E$413,3,FALSE))</f>
        <v>0.31202818319073983</v>
      </c>
      <c r="P106">
        <f>(VLOOKUP($K106,Sheet3!$A$3:$E$355,4,FALSE)*1000)/(VLOOKUP($K106,$A$8:$E$413,4,FALSE))</f>
        <v>0.3594608087868198</v>
      </c>
      <c r="Q106">
        <f>(VLOOKUP($K106,Sheet3!$A$3:$E$355,5,FALSE)*1000)/(VLOOKUP($K106,$A$8:$E$413,5,FALSE))</f>
        <v>1.6383616383616384</v>
      </c>
      <c r="R106" t="str">
        <f>IF(VLOOKUP($K106,Sheet5!$A$1:$C$384,3,FALSE)="SD",VLOOKUP($K106,Sheet5!$A$1:$B$384,2,FALSE),"oops")</f>
        <v>oops</v>
      </c>
      <c r="S106" t="str">
        <f t="shared" si="5"/>
        <v>Gateshead</v>
      </c>
      <c r="T106">
        <f>N106+IF($R106="oops",0,VLOOKUP($R106,'unitaries counties'!$K$2:$Q$36,4,FALSE))</f>
        <v>-0.46075949367088609</v>
      </c>
      <c r="U106">
        <f>O106+IF($R106="oops",0,VLOOKUP($R106,'unitaries counties'!$K$2:$Q$36,4,FALSE))</f>
        <v>0.31202818319073983</v>
      </c>
      <c r="V106">
        <f>P106+IF($R106="oops",0,VLOOKUP($R106,'unitaries counties'!$K$2:$Q$36,4,FALSE))</f>
        <v>0.3594608087868198</v>
      </c>
      <c r="W106">
        <f>Q106+IF($R106="oops",0,VLOOKUP($R106,'unitaries counties'!$K$2:$Q$36,4,FALSE))</f>
        <v>1.6383616383616384</v>
      </c>
    </row>
    <row r="107" spans="1:23" x14ac:dyDescent="0.25">
      <c r="A107" t="s">
        <v>284</v>
      </c>
      <c r="B107">
        <f>VLOOKUP($A107,Sheet4!$A$8:$D$414,2,FALSE)</f>
        <v>77700</v>
      </c>
      <c r="C107">
        <f>VLOOKUP($A107,Sheet4!$A$8:$D$414,3,FALSE)</f>
        <v>77700</v>
      </c>
      <c r="D107">
        <f>VLOOKUP($A107,Sheet4!$A$8:$D$414,4,FALSE)</f>
        <v>78100</v>
      </c>
      <c r="E107">
        <v>78300</v>
      </c>
      <c r="K107" t="s">
        <v>293</v>
      </c>
      <c r="L107" t="s">
        <v>456</v>
      </c>
      <c r="N107">
        <f>(VLOOKUP($K107,Sheet3!$A$3:$E$355,2,FALSE)*1000)/(VLOOKUP($K107,$A$8:$E$413,2,FALSE))</f>
        <v>-0.26619343389529726</v>
      </c>
      <c r="O107">
        <f>(VLOOKUP($K107,Sheet3!$A$3:$E$355,3,FALSE)*1000)/(VLOOKUP($K107,$A$8:$E$413,3,FALSE))</f>
        <v>1.1317418213969939</v>
      </c>
      <c r="P107">
        <f>(VLOOKUP($K107,Sheet3!$A$3:$E$355,4,FALSE)*1000)/(VLOOKUP($K107,$A$8:$E$413,4,FALSE))</f>
        <v>-2.119613016710642</v>
      </c>
      <c r="Q107">
        <f>(VLOOKUP($K107,Sheet3!$A$3:$E$355,5,FALSE)*1000)/(VLOOKUP($K107,$A$8:$E$413,5,FALSE))</f>
        <v>-1.8054338299737074</v>
      </c>
      <c r="R107" t="str">
        <f>IF(VLOOKUP($K107,Sheet5!$A$1:$C$384,3,FALSE)="SD",VLOOKUP($K107,Sheet5!$A$1:$B$384,2,FALSE),"oops")</f>
        <v>Nottinghamshire</v>
      </c>
      <c r="S107" t="str">
        <f t="shared" si="5"/>
        <v>Gedling</v>
      </c>
      <c r="T107">
        <f>N107+IF($R107="oops",0,VLOOKUP($R107,'unitaries counties'!$K$2:$Q$36,4,FALSE))</f>
        <v>-0.3136232505854652</v>
      </c>
      <c r="U107">
        <f>O107+IF($R107="oops",0,VLOOKUP($R107,'unitaries counties'!$K$2:$Q$36,4,FALSE))</f>
        <v>1.084312004706826</v>
      </c>
      <c r="V107">
        <f>P107+IF($R107="oops",0,VLOOKUP($R107,'unitaries counties'!$K$2:$Q$36,4,FALSE))</f>
        <v>-2.1670428334008101</v>
      </c>
      <c r="W107">
        <f>Q107+IF($R107="oops",0,VLOOKUP($R107,'unitaries counties'!$K$2:$Q$36,4,FALSE))</f>
        <v>-1.8528636466638753</v>
      </c>
    </row>
    <row r="108" spans="1:23" x14ac:dyDescent="0.25">
      <c r="A108" t="s">
        <v>285</v>
      </c>
      <c r="B108">
        <f>VLOOKUP($A108,Sheet4!$A$8:$D$414,2,FALSE)</f>
        <v>85900</v>
      </c>
      <c r="C108">
        <f>VLOOKUP($A108,Sheet4!$A$8:$D$414,3,FALSE)</f>
        <v>86300</v>
      </c>
      <c r="D108">
        <f>VLOOKUP($A108,Sheet4!$A$8:$D$414,4,FALSE)</f>
        <v>86900</v>
      </c>
      <c r="E108">
        <v>87400</v>
      </c>
      <c r="K108" t="s">
        <v>429</v>
      </c>
      <c r="L108" t="s">
        <v>458</v>
      </c>
      <c r="N108">
        <f>(VLOOKUP($K108,Sheet3!$A$3:$E$355,2,FALSE)*1000)/(VLOOKUP($K108,$A$8:$E$413,2,FALSE))</f>
        <v>6.1274098910310144</v>
      </c>
      <c r="O108">
        <f>(VLOOKUP($K108,Sheet3!$A$3:$E$355,3,FALSE)*1000)/(VLOOKUP($K108,$A$8:$E$413,3,FALSE))</f>
        <v>9.8840099420049707</v>
      </c>
      <c r="P108">
        <f>(VLOOKUP($K108,Sheet3!$A$3:$E$355,4,FALSE)*1000)/(VLOOKUP($K108,$A$8:$E$413,4,FALSE))</f>
        <v>8.0721903199343732</v>
      </c>
      <c r="Q108">
        <f>(VLOOKUP($K108,Sheet3!$A$3:$E$355,5,FALSE)*1000)/(VLOOKUP($K108,$A$8:$E$413,5,FALSE))</f>
        <v>7.3500810372771479</v>
      </c>
      <c r="R108" t="str">
        <f>IF(VLOOKUP($K108,Sheet5!$A$1:$C$384,3,FALSE)="SD",VLOOKUP($K108,Sheet5!$A$1:$B$384,2,FALSE),"oops")</f>
        <v>Gloucestershire</v>
      </c>
      <c r="S108" t="str">
        <f t="shared" si="5"/>
        <v>Gloucester</v>
      </c>
      <c r="T108">
        <f>N108+IF($R108="oops",0,VLOOKUP($R108,'unitaries counties'!$K$2:$Q$36,4,FALSE))</f>
        <v>7.549933176382412</v>
      </c>
      <c r="U108">
        <f>O108+IF($R108="oops",0,VLOOKUP($R108,'unitaries counties'!$K$2:$Q$36,4,FALSE))</f>
        <v>11.306533227356368</v>
      </c>
      <c r="V108">
        <f>P108+IF($R108="oops",0,VLOOKUP($R108,'unitaries counties'!$K$2:$Q$36,4,FALSE))</f>
        <v>9.4947136052857708</v>
      </c>
      <c r="W108">
        <f>Q108+IF($R108="oops",0,VLOOKUP($R108,'unitaries counties'!$K$2:$Q$36,4,FALSE))</f>
        <v>8.7726043226285455</v>
      </c>
    </row>
    <row r="109" spans="1:23" x14ac:dyDescent="0.25">
      <c r="A109" t="s">
        <v>286</v>
      </c>
      <c r="B109">
        <f>VLOOKUP($A109,Sheet4!$A$8:$D$414,2,FALSE)</f>
        <v>92100</v>
      </c>
      <c r="C109">
        <f>VLOOKUP($A109,Sheet4!$A$8:$D$414,3,FALSE)</f>
        <v>92900</v>
      </c>
      <c r="D109">
        <f>VLOOKUP($A109,Sheet4!$A$8:$D$414,4,FALSE)</f>
        <v>93800</v>
      </c>
      <c r="E109">
        <v>94800</v>
      </c>
      <c r="K109" t="s">
        <v>370</v>
      </c>
      <c r="L109" t="s">
        <v>456</v>
      </c>
      <c r="N109">
        <f>(VLOOKUP($K109,Sheet3!$A$3:$E$355,2,FALSE)*1000)/(VLOOKUP($K109,$A$8:$E$413,2,FALSE))</f>
        <v>2.7317073170731709</v>
      </c>
      <c r="O109">
        <f>(VLOOKUP($K109,Sheet3!$A$3:$E$355,3,FALSE)*1000)/(VLOOKUP($K109,$A$8:$E$413,3,FALSE))</f>
        <v>3.0012150668286757</v>
      </c>
      <c r="P109">
        <f>(VLOOKUP($K109,Sheet3!$A$3:$E$355,4,FALSE)*1000)/(VLOOKUP($K109,$A$8:$E$413,4,FALSE))</f>
        <v>4.3409915356711002</v>
      </c>
      <c r="Q109">
        <f>(VLOOKUP($K109,Sheet3!$A$3:$E$355,5,FALSE)*1000)/(VLOOKUP($K109,$A$8:$E$413,5,FALSE))</f>
        <v>4.1536614645858343</v>
      </c>
      <c r="R109" t="str">
        <f>IF(VLOOKUP($K109,Sheet5!$A$1:$C$384,3,FALSE)="SD",VLOOKUP($K109,Sheet5!$A$1:$B$384,2,FALSE),"oops")</f>
        <v>Hampshire</v>
      </c>
      <c r="S109" t="str">
        <f t="shared" si="5"/>
        <v>Gosport</v>
      </c>
      <c r="T109">
        <f>N109+IF($R109="oops",0,VLOOKUP($R109,'unitaries counties'!$K$2:$Q$36,4,FALSE))</f>
        <v>2.787019601009562</v>
      </c>
      <c r="U109">
        <f>O109+IF($R109="oops",0,VLOOKUP($R109,'unitaries counties'!$K$2:$Q$36,4,FALSE))</f>
        <v>3.0565273507650668</v>
      </c>
      <c r="V109">
        <f>P109+IF($R109="oops",0,VLOOKUP($R109,'unitaries counties'!$K$2:$Q$36,4,FALSE))</f>
        <v>4.3963038196074908</v>
      </c>
      <c r="W109">
        <f>Q109+IF($R109="oops",0,VLOOKUP($R109,'unitaries counties'!$K$2:$Q$36,4,FALSE))</f>
        <v>4.2089737485222249</v>
      </c>
    </row>
    <row r="110" spans="1:23" x14ac:dyDescent="0.25">
      <c r="A110" t="s">
        <v>287</v>
      </c>
      <c r="B110">
        <f>VLOOKUP($A110,Sheet4!$A$8:$D$414,2,FALSE)</f>
        <v>207900</v>
      </c>
      <c r="C110">
        <f>VLOOKUP($A110,Sheet4!$A$8:$D$414,3,FALSE)</f>
        <v>210100</v>
      </c>
      <c r="D110">
        <f>VLOOKUP($A110,Sheet4!$A$8:$D$414,4,FALSE)</f>
        <v>212500</v>
      </c>
      <c r="E110">
        <v>214600</v>
      </c>
      <c r="K110" t="s">
        <v>381</v>
      </c>
      <c r="L110" t="s">
        <v>457</v>
      </c>
      <c r="N110">
        <f>(VLOOKUP($K110,Sheet3!$A$3:$E$355,2,FALSE)*1000)/(VLOOKUP($K110,$A$8:$E$413,2,FALSE))</f>
        <v>6.097804391217565</v>
      </c>
      <c r="O110">
        <f>(VLOOKUP($K110,Sheet3!$A$3:$E$355,3,FALSE)*1000)/(VLOOKUP($K110,$A$8:$E$413,3,FALSE))</f>
        <v>6.7161226508407514</v>
      </c>
      <c r="P110">
        <f>(VLOOKUP($K110,Sheet3!$A$3:$E$355,4,FALSE)*1000)/(VLOOKUP($K110,$A$8:$E$413,4,FALSE))</f>
        <v>9.0078585461689595</v>
      </c>
      <c r="Q110">
        <f>(VLOOKUP($K110,Sheet3!$A$3:$E$355,5,FALSE)*1000)/(VLOOKUP($K110,$A$8:$E$413,5,FALSE))</f>
        <v>8.881322957198444</v>
      </c>
      <c r="R110" t="str">
        <f>IF(VLOOKUP($K110,Sheet5!$A$1:$C$384,3,FALSE)="SD",VLOOKUP($K110,Sheet5!$A$1:$B$384,2,FALSE),"oops")</f>
        <v>Kent</v>
      </c>
      <c r="S110" t="str">
        <f t="shared" si="5"/>
        <v>Gravesham</v>
      </c>
      <c r="T110">
        <f>N110+IF($R110="oops",0,VLOOKUP($R110,'unitaries counties'!$K$2:$Q$36,4,FALSE))</f>
        <v>6.097804391217565</v>
      </c>
      <c r="U110">
        <f>O110+IF($R110="oops",0,VLOOKUP($R110,'unitaries counties'!$K$2:$Q$36,4,FALSE))</f>
        <v>6.7161226508407514</v>
      </c>
      <c r="V110">
        <f>P110+IF($R110="oops",0,VLOOKUP($R110,'unitaries counties'!$K$2:$Q$36,4,FALSE))</f>
        <v>9.0078585461689595</v>
      </c>
      <c r="W110">
        <f>Q110+IF($R110="oops",0,VLOOKUP($R110,'unitaries counties'!$K$2:$Q$36,4,FALSE))</f>
        <v>8.881322957198444</v>
      </c>
    </row>
    <row r="111" spans="1:23" x14ac:dyDescent="0.25">
      <c r="A111" t="s">
        <v>288</v>
      </c>
      <c r="B111">
        <f>VLOOKUP($A111,Sheet4!$A$8:$D$414,2,FALSE)</f>
        <v>85700</v>
      </c>
      <c r="C111">
        <f>VLOOKUP($A111,Sheet4!$A$8:$D$414,3,FALSE)</f>
        <v>85600</v>
      </c>
      <c r="D111">
        <f>VLOOKUP($A111,Sheet4!$A$8:$D$414,4,FALSE)</f>
        <v>85400</v>
      </c>
      <c r="E111">
        <v>86400</v>
      </c>
      <c r="K111" t="s">
        <v>345</v>
      </c>
      <c r="L111" t="s">
        <v>453</v>
      </c>
      <c r="N111">
        <f>(VLOOKUP($K111,Sheet3!$A$3:$E$355,2,FALSE)*1000)/(VLOOKUP($K111,$A$8:$E$413,2,FALSE))</f>
        <v>7.6348547717842328</v>
      </c>
      <c r="O111">
        <f>(VLOOKUP($K111,Sheet3!$A$3:$E$355,3,FALSE)*1000)/(VLOOKUP($K111,$A$8:$E$413,3,FALSE))</f>
        <v>3.6972193614830071</v>
      </c>
      <c r="P111">
        <f>(VLOOKUP($K111,Sheet3!$A$3:$E$355,4,FALSE)*1000)/(VLOOKUP($K111,$A$8:$E$413,4,FALSE))</f>
        <v>3.5420944558521561</v>
      </c>
      <c r="Q111">
        <f>(VLOOKUP($K111,Sheet3!$A$3:$E$355,5,FALSE)*1000)/(VLOOKUP($K111,$A$8:$E$413,5,FALSE))</f>
        <v>3.0327868852459017</v>
      </c>
      <c r="R111" t="str">
        <f>IF(VLOOKUP($K111,Sheet5!$A$1:$C$384,3,FALSE)="SD",VLOOKUP($K111,Sheet5!$A$1:$B$384,2,FALSE),"oops")</f>
        <v>Norfolk</v>
      </c>
      <c r="S111" t="str">
        <f t="shared" si="5"/>
        <v>Great Yarmouth</v>
      </c>
      <c r="T111">
        <f>N111+IF($R111="oops",0,VLOOKUP($R111,'unitaries counties'!$K$2:$Q$36,4,FALSE))</f>
        <v>6.4427470213116429</v>
      </c>
      <c r="U111">
        <f>O111+IF($R111="oops",0,VLOOKUP($R111,'unitaries counties'!$K$2:$Q$36,4,FALSE))</f>
        <v>2.5051116110104172</v>
      </c>
      <c r="V111">
        <f>P111+IF($R111="oops",0,VLOOKUP($R111,'unitaries counties'!$K$2:$Q$36,4,FALSE))</f>
        <v>2.3499867053795662</v>
      </c>
      <c r="W111">
        <f>Q111+IF($R111="oops",0,VLOOKUP($R111,'unitaries counties'!$K$2:$Q$36,4,FALSE))</f>
        <v>1.8406791347733118</v>
      </c>
    </row>
    <row r="112" spans="1:23" x14ac:dyDescent="0.25">
      <c r="A112" t="s">
        <v>289</v>
      </c>
      <c r="B112">
        <f>VLOOKUP($A112,Sheet4!$A$8:$D$414,2,FALSE)</f>
        <v>75100</v>
      </c>
      <c r="C112">
        <f>VLOOKUP($A112,Sheet4!$A$8:$D$414,3,FALSE)</f>
        <v>75200</v>
      </c>
      <c r="D112">
        <f>VLOOKUP($A112,Sheet4!$A$8:$D$414,4,FALSE)</f>
        <v>75600</v>
      </c>
      <c r="E112">
        <v>76100</v>
      </c>
      <c r="K112" t="s">
        <v>109</v>
      </c>
      <c r="L112" t="s">
        <v>457</v>
      </c>
      <c r="N112">
        <f>(VLOOKUP($K112,Sheet3!$A$3:$E$355,2,FALSE)*1000)/(VLOOKUP($K112,$A$8:$E$413,2,FALSE))</f>
        <v>4.2675420599097249</v>
      </c>
      <c r="O112">
        <f>(VLOOKUP($K112,Sheet3!$A$3:$E$355,3,FALSE)*1000)/(VLOOKUP($K112,$A$8:$E$413,3,FALSE))</f>
        <v>5.86677367576244</v>
      </c>
      <c r="P112">
        <f>(VLOOKUP($K112,Sheet3!$A$3:$E$355,4,FALSE)*1000)/(VLOOKUP($K112,$A$8:$E$413,4,FALSE))</f>
        <v>7.8786692759295498</v>
      </c>
      <c r="Q112">
        <f>(VLOOKUP($K112,Sheet3!$A$3:$E$355,5,FALSE)*1000)/(VLOOKUP($K112,$A$8:$E$413,5,FALSE))</f>
        <v>8.3083429450211455</v>
      </c>
      <c r="R112" t="str">
        <f>IF(VLOOKUP($K112,Sheet5!$A$1:$C$384,3,FALSE)="SD",VLOOKUP($K112,Sheet5!$A$1:$B$384,2,FALSE),"oops")</f>
        <v>oops</v>
      </c>
      <c r="S112" t="str">
        <f t="shared" si="5"/>
        <v>Greenwich</v>
      </c>
      <c r="T112">
        <f>N112+IF($R112="oops",0,VLOOKUP($R112,'unitaries counties'!$K$2:$Q$36,4,FALSE))</f>
        <v>4.2675420599097249</v>
      </c>
      <c r="U112">
        <f>O112+IF($R112="oops",0,VLOOKUP($R112,'unitaries counties'!$K$2:$Q$36,4,FALSE))</f>
        <v>5.86677367576244</v>
      </c>
      <c r="V112">
        <f>P112+IF($R112="oops",0,VLOOKUP($R112,'unitaries counties'!$K$2:$Q$36,4,FALSE))</f>
        <v>7.8786692759295498</v>
      </c>
      <c r="W112">
        <f>Q112+IF($R112="oops",0,VLOOKUP($R112,'unitaries counties'!$K$2:$Q$36,4,FALSE))</f>
        <v>8.3083429450211455</v>
      </c>
    </row>
    <row r="113" spans="1:23" x14ac:dyDescent="0.25">
      <c r="A113" t="s">
        <v>290</v>
      </c>
      <c r="B113">
        <f>VLOOKUP($A113,Sheet4!$A$8:$D$414,2,FALSE)</f>
        <v>117900</v>
      </c>
      <c r="C113">
        <f>VLOOKUP($A113,Sheet4!$A$8:$D$414,3,FALSE)</f>
        <v>118600</v>
      </c>
      <c r="D113">
        <f>VLOOKUP($A113,Sheet4!$A$8:$D$414,4,FALSE)</f>
        <v>119500</v>
      </c>
      <c r="E113">
        <v>120100</v>
      </c>
      <c r="K113" t="s">
        <v>396</v>
      </c>
      <c r="L113" t="s">
        <v>453</v>
      </c>
      <c r="N113">
        <f>(VLOOKUP($K113,Sheet3!$A$3:$E$355,2,FALSE)*1000)/(VLOOKUP($K113,$A$8:$E$413,2,FALSE))</f>
        <v>41.841317365269461</v>
      </c>
      <c r="O113">
        <f>(VLOOKUP($K113,Sheet3!$A$3:$E$355,3,FALSE)*1000)/(VLOOKUP($K113,$A$8:$E$413,3,FALSE))</f>
        <v>46.361623616236166</v>
      </c>
      <c r="P113">
        <f>(VLOOKUP($K113,Sheet3!$A$3:$E$355,4,FALSE)*1000)/(VLOOKUP($K113,$A$8:$E$413,4,FALSE))</f>
        <v>47.514534883720927</v>
      </c>
      <c r="Q113">
        <f>(VLOOKUP($K113,Sheet3!$A$3:$E$355,5,FALSE)*1000)/(VLOOKUP($K113,$A$8:$E$413,5,FALSE))</f>
        <v>44.85325697924123</v>
      </c>
      <c r="R113" t="str">
        <f>IF(VLOOKUP($K113,Sheet5!$A$1:$C$384,3,FALSE)="SD",VLOOKUP($K113,Sheet5!$A$1:$B$384,2,FALSE),"oops")</f>
        <v>Surrey</v>
      </c>
      <c r="S113" t="str">
        <f t="shared" si="5"/>
        <v>Guildford</v>
      </c>
      <c r="T113">
        <f>N113+IF($R113="oops",0,VLOOKUP($R113,'unitaries counties'!$K$2:$Q$36,4,FALSE))</f>
        <v>40.859904058274758</v>
      </c>
      <c r="U113">
        <f>O113+IF($R113="oops",0,VLOOKUP($R113,'unitaries counties'!$K$2:$Q$36,4,FALSE))</f>
        <v>45.380210309241463</v>
      </c>
      <c r="V113">
        <f>P113+IF($R113="oops",0,VLOOKUP($R113,'unitaries counties'!$K$2:$Q$36,4,FALSE))</f>
        <v>46.533121576726224</v>
      </c>
      <c r="W113">
        <f>Q113+IF($R113="oops",0,VLOOKUP($R113,'unitaries counties'!$K$2:$Q$36,4,FALSE))</f>
        <v>43.871843672246527</v>
      </c>
    </row>
    <row r="114" spans="1:23" x14ac:dyDescent="0.25">
      <c r="A114" t="s">
        <v>291</v>
      </c>
      <c r="B114">
        <f>VLOOKUP($A114,Sheet4!$A$8:$D$414,2,FALSE)</f>
        <v>112600</v>
      </c>
      <c r="C114">
        <f>VLOOKUP($A114,Sheet4!$A$8:$D$414,3,FALSE)</f>
        <v>112900</v>
      </c>
      <c r="D114">
        <f>VLOOKUP($A114,Sheet4!$A$8:$D$414,4,FALSE)</f>
        <v>113000</v>
      </c>
      <c r="E114">
        <v>113200</v>
      </c>
      <c r="K114" t="s">
        <v>89</v>
      </c>
      <c r="L114" t="s">
        <v>457</v>
      </c>
      <c r="N114">
        <f>(VLOOKUP($K114,Sheet3!$A$3:$E$355,2,FALSE)*1000)/(VLOOKUP($K114,$A$8:$E$413,2,FALSE))</f>
        <v>4.8098055790363485</v>
      </c>
      <c r="O114">
        <f>(VLOOKUP($K114,Sheet3!$A$3:$E$355,3,FALSE)*1000)/(VLOOKUP($K114,$A$8:$E$413,3,FALSE))</f>
        <v>19.375258585022756</v>
      </c>
      <c r="P114">
        <f>(VLOOKUP($K114,Sheet3!$A$3:$E$355,4,FALSE)*1000)/(VLOOKUP($K114,$A$8:$E$413,4,FALSE))</f>
        <v>23.83495145631068</v>
      </c>
      <c r="Q114">
        <f>(VLOOKUP($K114,Sheet3!$A$3:$E$355,5,FALSE)*1000)/(VLOOKUP($K114,$A$8:$E$413,5,FALSE))</f>
        <v>30.76556921856406</v>
      </c>
      <c r="R114" t="str">
        <f>IF(VLOOKUP($K114,Sheet5!$A$1:$C$384,3,FALSE)="SD",VLOOKUP($K114,Sheet5!$A$1:$B$384,2,FALSE),"oops")</f>
        <v>oops</v>
      </c>
      <c r="S114" t="str">
        <f t="shared" si="5"/>
        <v>Hackney</v>
      </c>
      <c r="T114">
        <f>N114+IF($R114="oops",0,VLOOKUP($R114,'unitaries counties'!$K$2:$Q$36,4,FALSE))</f>
        <v>4.8098055790363485</v>
      </c>
      <c r="U114">
        <f>O114+IF($R114="oops",0,VLOOKUP($R114,'unitaries counties'!$K$2:$Q$36,4,FALSE))</f>
        <v>19.375258585022756</v>
      </c>
      <c r="V114">
        <f>P114+IF($R114="oops",0,VLOOKUP($R114,'unitaries counties'!$K$2:$Q$36,4,FALSE))</f>
        <v>23.83495145631068</v>
      </c>
      <c r="W114">
        <f>Q114+IF($R114="oops",0,VLOOKUP($R114,'unitaries counties'!$K$2:$Q$36,4,FALSE))</f>
        <v>30.76556921856406</v>
      </c>
    </row>
    <row r="115" spans="1:23" x14ac:dyDescent="0.25">
      <c r="A115" t="s">
        <v>292</v>
      </c>
      <c r="B115">
        <f>VLOOKUP($A115,Sheet4!$A$8:$D$414,2,FALSE)</f>
        <v>109200</v>
      </c>
      <c r="C115">
        <f>VLOOKUP($A115,Sheet4!$A$8:$D$414,3,FALSE)</f>
        <v>109300</v>
      </c>
      <c r="D115">
        <f>VLOOKUP($A115,Sheet4!$A$8:$D$414,4,FALSE)</f>
        <v>109700</v>
      </c>
      <c r="E115">
        <v>110700</v>
      </c>
      <c r="K115" t="s">
        <v>21</v>
      </c>
      <c r="L115" t="s">
        <v>458</v>
      </c>
      <c r="N115">
        <f>(VLOOKUP($K115,Sheet3!$A$3:$E$355,2,FALSE)*1000)/(VLOOKUP($K115,$A$8:$E$413,2,FALSE))</f>
        <v>-0.57443365695792881</v>
      </c>
      <c r="O115">
        <f>(VLOOKUP($K115,Sheet3!$A$3:$E$355,3,FALSE)*1000)/(VLOOKUP($K115,$A$8:$E$413,3,FALSE))</f>
        <v>-0.72115384615384615</v>
      </c>
      <c r="P115">
        <f>(VLOOKUP($K115,Sheet3!$A$3:$E$355,4,FALSE)*1000)/(VLOOKUP($K115,$A$8:$E$413,4,FALSE))</f>
        <v>-0.62052505966587113</v>
      </c>
      <c r="Q115">
        <f>(VLOOKUP($K115,Sheet3!$A$3:$E$355,5,FALSE)*1000)/(VLOOKUP($K115,$A$8:$E$413,5,FALSE))</f>
        <v>-0.79554494828957834</v>
      </c>
      <c r="R115" t="str">
        <f>IF(VLOOKUP($K115,Sheet5!$A$1:$C$384,3,FALSE)="SD",VLOOKUP($K115,Sheet5!$A$1:$B$384,2,FALSE),"oops")</f>
        <v>oops</v>
      </c>
      <c r="S115" t="str">
        <f t="shared" si="5"/>
        <v>Halton</v>
      </c>
      <c r="T115">
        <f>N115+IF($R115="oops",0,VLOOKUP($R115,'unitaries counties'!$K$2:$Q$36,4,FALSE))</f>
        <v>-0.57443365695792881</v>
      </c>
      <c r="U115">
        <f>O115+IF($R115="oops",0,VLOOKUP($R115,'unitaries counties'!$K$2:$Q$36,4,FALSE))</f>
        <v>-0.72115384615384615</v>
      </c>
      <c r="V115">
        <f>P115+IF($R115="oops",0,VLOOKUP($R115,'unitaries counties'!$K$2:$Q$36,4,FALSE))</f>
        <v>-0.62052505966587113</v>
      </c>
      <c r="W115">
        <f>Q115+IF($R115="oops",0,VLOOKUP($R115,'unitaries counties'!$K$2:$Q$36,4,FALSE))</f>
        <v>-0.79554494828957834</v>
      </c>
    </row>
    <row r="116" spans="1:23" x14ac:dyDescent="0.25">
      <c r="A116" t="s">
        <v>293</v>
      </c>
      <c r="B116">
        <f>VLOOKUP($A116,Sheet4!$A$8:$D$414,2,FALSE)</f>
        <v>112700</v>
      </c>
      <c r="C116">
        <f>VLOOKUP($A116,Sheet4!$A$8:$D$414,3,FALSE)</f>
        <v>113100</v>
      </c>
      <c r="D116">
        <f>VLOOKUP($A116,Sheet4!$A$8:$D$414,4,FALSE)</f>
        <v>113700</v>
      </c>
      <c r="E116">
        <v>114100</v>
      </c>
      <c r="K116" t="s">
        <v>255</v>
      </c>
      <c r="L116" t="s">
        <v>459</v>
      </c>
      <c r="N116">
        <f>(VLOOKUP($K116,Sheet3!$A$3:$E$355,2,FALSE)*1000)/(VLOOKUP($K116,$A$8:$E$413,2,FALSE))</f>
        <v>-1.2641083521444696</v>
      </c>
      <c r="O116">
        <f>(VLOOKUP($K116,Sheet3!$A$3:$E$355,3,FALSE)*1000)/(VLOOKUP($K116,$A$8:$E$413,3,FALSE))</f>
        <v>1.526374859708193</v>
      </c>
      <c r="P116">
        <f>(VLOOKUP($K116,Sheet3!$A$3:$E$355,4,FALSE)*1000)/(VLOOKUP($K116,$A$8:$E$413,4,FALSE))</f>
        <v>2.0200892857142856</v>
      </c>
      <c r="Q116">
        <f>(VLOOKUP($K116,Sheet3!$A$3:$E$355,5,FALSE)*1000)/(VLOOKUP($K116,$A$8:$E$413,5,FALSE))</f>
        <v>1.8283166109253066</v>
      </c>
      <c r="R116" t="str">
        <f>IF(VLOOKUP($K116,Sheet5!$A$1:$C$384,3,FALSE)="SD",VLOOKUP($K116,Sheet5!$A$1:$B$384,2,FALSE),"oops")</f>
        <v>North Yorkshire</v>
      </c>
      <c r="S116" t="str">
        <f t="shared" si="5"/>
        <v>Hambleton</v>
      </c>
      <c r="T116">
        <f>N116+IF($R116="oops",0,VLOOKUP($R116,'unitaries counties'!$K$2:$Q$36,4,FALSE))</f>
        <v>-1.2641083521444696</v>
      </c>
      <c r="U116">
        <f>O116+IF($R116="oops",0,VLOOKUP($R116,'unitaries counties'!$K$2:$Q$36,4,FALSE))</f>
        <v>1.526374859708193</v>
      </c>
      <c r="V116">
        <f>P116+IF($R116="oops",0,VLOOKUP($R116,'unitaries counties'!$K$2:$Q$36,4,FALSE))</f>
        <v>2.0200892857142856</v>
      </c>
      <c r="W116">
        <f>Q116+IF($R116="oops",0,VLOOKUP($R116,'unitaries counties'!$K$2:$Q$36,4,FALSE))</f>
        <v>1.8283166109253066</v>
      </c>
    </row>
    <row r="117" spans="1:23" x14ac:dyDescent="0.25">
      <c r="A117" t="s">
        <v>294</v>
      </c>
      <c r="B117">
        <f>VLOOKUP($A117,Sheet4!$A$8:$D$414,2,FALSE)</f>
        <v>103700</v>
      </c>
      <c r="C117">
        <f>VLOOKUP($A117,Sheet4!$A$8:$D$414,3,FALSE)</f>
        <v>104100</v>
      </c>
      <c r="D117">
        <f>VLOOKUP($A117,Sheet4!$A$8:$D$414,4,FALSE)</f>
        <v>104600</v>
      </c>
      <c r="E117">
        <v>104700</v>
      </c>
      <c r="K117" t="s">
        <v>90</v>
      </c>
      <c r="L117" t="s">
        <v>457</v>
      </c>
      <c r="N117">
        <f>(VLOOKUP($K117,Sheet3!$A$3:$E$355,2,FALSE)*1000)/(VLOOKUP($K117,$A$8:$E$413,2,FALSE))</f>
        <v>78.128817323709058</v>
      </c>
      <c r="O117">
        <f>(VLOOKUP($K117,Sheet3!$A$3:$E$355,3,FALSE)*1000)/(VLOOKUP($K117,$A$8:$E$413,3,FALSE))</f>
        <v>92.085176991150448</v>
      </c>
      <c r="P117">
        <f>(VLOOKUP($K117,Sheet3!$A$3:$E$355,4,FALSE)*1000)/(VLOOKUP($K117,$A$8:$E$413,4,FALSE))</f>
        <v>106.92982456140351</v>
      </c>
      <c r="Q117">
        <f>(VLOOKUP($K117,Sheet3!$A$3:$E$355,5,FALSE)*1000)/(VLOOKUP($K117,$A$8:$E$413,5,FALSE))</f>
        <v>107.80989438576987</v>
      </c>
      <c r="R117" t="str">
        <f>IF(VLOOKUP($K117,Sheet5!$A$1:$C$384,3,FALSE)="SD",VLOOKUP($K117,Sheet5!$A$1:$B$384,2,FALSE),"oops")</f>
        <v>oops</v>
      </c>
      <c r="S117" t="str">
        <f t="shared" si="5"/>
        <v>Hammersmith and Fulham</v>
      </c>
      <c r="T117">
        <f>N117+IF($R117="oops",0,VLOOKUP($R117,'unitaries counties'!$K$2:$Q$36,4,FALSE))</f>
        <v>78.128817323709058</v>
      </c>
      <c r="U117">
        <f>O117+IF($R117="oops",0,VLOOKUP($R117,'unitaries counties'!$K$2:$Q$36,4,FALSE))</f>
        <v>92.085176991150448</v>
      </c>
      <c r="V117">
        <f>P117+IF($R117="oops",0,VLOOKUP($R117,'unitaries counties'!$K$2:$Q$36,4,FALSE))</f>
        <v>106.92982456140351</v>
      </c>
      <c r="W117">
        <f>Q117+IF($R117="oops",0,VLOOKUP($R117,'unitaries counties'!$K$2:$Q$36,4,FALSE))</f>
        <v>107.80989438576987</v>
      </c>
    </row>
    <row r="118" spans="1:23" x14ac:dyDescent="0.25">
      <c r="A118" t="s">
        <v>295</v>
      </c>
      <c r="B118">
        <f>VLOOKUP($A118,Sheet4!$A$8:$D$414,2,FALSE)</f>
        <v>113900</v>
      </c>
      <c r="C118">
        <f>VLOOKUP($A118,Sheet4!$A$8:$D$414,3,FALSE)</f>
        <v>114600</v>
      </c>
      <c r="D118">
        <f>VLOOKUP($A118,Sheet4!$A$8:$D$414,4,FALSE)</f>
        <v>115000</v>
      </c>
      <c r="E118">
        <v>115800</v>
      </c>
      <c r="K118" t="s">
        <v>271</v>
      </c>
      <c r="L118" t="s">
        <v>459</v>
      </c>
      <c r="N118">
        <f>(VLOOKUP($K118,Sheet3!$A$3:$E$355,2,FALSE)*1000)/(VLOOKUP($K118,$A$8:$E$413,2,FALSE))</f>
        <v>2.6397146254458979</v>
      </c>
      <c r="O118">
        <f>(VLOOKUP($K118,Sheet3!$A$3:$E$355,3,FALSE)*1000)/(VLOOKUP($K118,$A$8:$E$413,3,FALSE))</f>
        <v>4.5872641509433958</v>
      </c>
      <c r="P118">
        <f>(VLOOKUP($K118,Sheet3!$A$3:$E$355,4,FALSE)*1000)/(VLOOKUP($K118,$A$8:$E$413,4,FALSE))</f>
        <v>5.5542590431738619</v>
      </c>
      <c r="Q118">
        <f>(VLOOKUP($K118,Sheet3!$A$3:$E$355,5,FALSE)*1000)/(VLOOKUP($K118,$A$8:$E$413,5,FALSE))</f>
        <v>5.3125</v>
      </c>
      <c r="R118" t="str">
        <f>IF(VLOOKUP($K118,Sheet5!$A$1:$C$384,3,FALSE)="SD",VLOOKUP($K118,Sheet5!$A$1:$B$384,2,FALSE),"oops")</f>
        <v>Leicestershire</v>
      </c>
      <c r="S118" t="str">
        <f t="shared" si="5"/>
        <v>Harborough</v>
      </c>
      <c r="T118">
        <f>N118+IF($R118="oops",0,VLOOKUP($R118,'unitaries counties'!$K$2:$Q$36,4,FALSE))</f>
        <v>2.7253443934670716</v>
      </c>
      <c r="U118">
        <f>O118+IF($R118="oops",0,VLOOKUP($R118,'unitaries counties'!$K$2:$Q$36,4,FALSE))</f>
        <v>4.6728939189645695</v>
      </c>
      <c r="V118">
        <f>P118+IF($R118="oops",0,VLOOKUP($R118,'unitaries counties'!$K$2:$Q$36,4,FALSE))</f>
        <v>5.6398888111950356</v>
      </c>
      <c r="W118">
        <f>Q118+IF($R118="oops",0,VLOOKUP($R118,'unitaries counties'!$K$2:$Q$36,4,FALSE))</f>
        <v>5.3981297680211737</v>
      </c>
    </row>
    <row r="119" spans="1:23" x14ac:dyDescent="0.25">
      <c r="A119" t="s">
        <v>296</v>
      </c>
      <c r="B119">
        <f>VLOOKUP($A119,Sheet4!$A$8:$D$414,2,FALSE)</f>
        <v>110100</v>
      </c>
      <c r="C119">
        <f>VLOOKUP($A119,Sheet4!$A$8:$D$414,3,FALSE)</f>
        <v>111100</v>
      </c>
      <c r="D119">
        <f>VLOOKUP($A119,Sheet4!$A$8:$D$414,4,FALSE)</f>
        <v>111200</v>
      </c>
      <c r="E119">
        <v>111600</v>
      </c>
      <c r="K119" t="s">
        <v>91</v>
      </c>
      <c r="L119" t="s">
        <v>457</v>
      </c>
      <c r="N119">
        <f>(VLOOKUP($K119,Sheet3!$A$3:$E$355,2,FALSE)*1000)/(VLOOKUP($K119,$A$8:$E$413,2,FALSE))</f>
        <v>8.4747798238590875</v>
      </c>
      <c r="O119">
        <f>(VLOOKUP($K119,Sheet3!$A$3:$E$355,3,FALSE)*1000)/(VLOOKUP($K119,$A$8:$E$413,3,FALSE))</f>
        <v>12.93233082706767</v>
      </c>
      <c r="P119">
        <f>(VLOOKUP($K119,Sheet3!$A$3:$E$355,4,FALSE)*1000)/(VLOOKUP($K119,$A$8:$E$413,4,FALSE))</f>
        <v>20.876712328767123</v>
      </c>
      <c r="Q119">
        <f>(VLOOKUP($K119,Sheet3!$A$3:$E$355,5,FALSE)*1000)/(VLOOKUP($K119,$A$8:$E$413,5,FALSE))</f>
        <v>20.135187331015835</v>
      </c>
      <c r="R119" t="str">
        <f>IF(VLOOKUP($K119,Sheet5!$A$1:$C$384,3,FALSE)="SD",VLOOKUP($K119,Sheet5!$A$1:$B$384,2,FALSE),"oops")</f>
        <v>oops</v>
      </c>
      <c r="S119" t="str">
        <f t="shared" si="5"/>
        <v>Haringey</v>
      </c>
      <c r="T119">
        <f>N119+IF($R119="oops",0,VLOOKUP($R119,'unitaries counties'!$K$2:$Q$36,4,FALSE))</f>
        <v>8.4747798238590875</v>
      </c>
      <c r="U119">
        <f>O119+IF($R119="oops",0,VLOOKUP($R119,'unitaries counties'!$K$2:$Q$36,4,FALSE))</f>
        <v>12.93233082706767</v>
      </c>
      <c r="V119">
        <f>P119+IF($R119="oops",0,VLOOKUP($R119,'unitaries counties'!$K$2:$Q$36,4,FALSE))</f>
        <v>20.876712328767123</v>
      </c>
      <c r="W119">
        <f>Q119+IF($R119="oops",0,VLOOKUP($R119,'unitaries counties'!$K$2:$Q$36,4,FALSE))</f>
        <v>20.135187331015835</v>
      </c>
    </row>
    <row r="120" spans="1:23" x14ac:dyDescent="0.25">
      <c r="A120" t="s">
        <v>440</v>
      </c>
      <c r="B120">
        <f>VLOOKUP($A120,Sheet4!$A$8:$D$414,2,FALSE)</f>
        <v>182400</v>
      </c>
      <c r="C120">
        <f>VLOOKUP($A120,Sheet4!$A$8:$D$414,3,FALSE)</f>
        <v>182900</v>
      </c>
      <c r="D120">
        <f>VLOOKUP($A120,Sheet4!$A$8:$D$414,4,FALSE)</f>
        <v>183600</v>
      </c>
      <c r="E120">
        <v>184900</v>
      </c>
      <c r="K120" t="s">
        <v>328</v>
      </c>
      <c r="L120" t="s">
        <v>458</v>
      </c>
      <c r="N120">
        <f>(VLOOKUP($K120,Sheet3!$A$3:$E$355,2,FALSE)*1000)/(VLOOKUP($K120,$A$8:$E$413,2,FALSE))</f>
        <v>2.6146220570012391</v>
      </c>
      <c r="O120">
        <f>(VLOOKUP($K120,Sheet3!$A$3:$E$355,3,FALSE)*1000)/(VLOOKUP($K120,$A$8:$E$413,3,FALSE))</f>
        <v>3.8404907975460123</v>
      </c>
      <c r="P120">
        <f>(VLOOKUP($K120,Sheet3!$A$3:$E$355,4,FALSE)*1000)/(VLOOKUP($K120,$A$8:$E$413,4,FALSE))</f>
        <v>2.8223844282238444</v>
      </c>
      <c r="Q120">
        <f>(VLOOKUP($K120,Sheet3!$A$3:$E$355,5,FALSE)*1000)/(VLOOKUP($K120,$A$8:$E$413,5,FALSE))</f>
        <v>2.9625151148730349</v>
      </c>
      <c r="R120" t="str">
        <f>IF(VLOOKUP($K120,Sheet5!$A$1:$C$384,3,FALSE)="SD",VLOOKUP($K120,Sheet5!$A$1:$B$384,2,FALSE),"oops")</f>
        <v>Essex</v>
      </c>
      <c r="S120" t="str">
        <f t="shared" si="5"/>
        <v>Harlow</v>
      </c>
      <c r="T120">
        <f>N120+IF($R120="oops",0,VLOOKUP($R120,'unitaries counties'!$K$2:$Q$36,4,FALSE))</f>
        <v>2.067322310716353</v>
      </c>
      <c r="U120">
        <f>O120+IF($R120="oops",0,VLOOKUP($R120,'unitaries counties'!$K$2:$Q$36,4,FALSE))</f>
        <v>3.2931910512611262</v>
      </c>
      <c r="V120">
        <f>P120+IF($R120="oops",0,VLOOKUP($R120,'unitaries counties'!$K$2:$Q$36,4,FALSE))</f>
        <v>2.2750846819389583</v>
      </c>
      <c r="W120">
        <f>Q120+IF($R120="oops",0,VLOOKUP($R120,'unitaries counties'!$K$2:$Q$36,4,FALSE))</f>
        <v>2.4152153685881492</v>
      </c>
    </row>
    <row r="121" spans="1:23" x14ac:dyDescent="0.25">
      <c r="A121" t="s">
        <v>63</v>
      </c>
      <c r="B121">
        <f>VLOOKUP($A121,Sheet4!$A$8:$D$414,2,FALSE)</f>
        <v>302100</v>
      </c>
      <c r="C121">
        <f>VLOOKUP($A121,Sheet4!$A$8:$D$414,3,FALSE)</f>
        <v>304500</v>
      </c>
      <c r="D121">
        <f>VLOOKUP($A121,Sheet4!$A$8:$D$414,4,FALSE)</f>
        <v>307100</v>
      </c>
      <c r="E121">
        <v>308200</v>
      </c>
      <c r="K121" t="s">
        <v>256</v>
      </c>
      <c r="L121" t="s">
        <v>453</v>
      </c>
      <c r="N121">
        <f>(VLOOKUP($K121,Sheet3!$A$3:$E$355,2,FALSE)*1000)/(VLOOKUP($K121,$A$8:$E$413,2,FALSE))</f>
        <v>8.2747603833865817</v>
      </c>
      <c r="O121">
        <f>(VLOOKUP($K121,Sheet3!$A$3:$E$355,3,FALSE)*1000)/(VLOOKUP($K121,$A$8:$E$413,3,FALSE))</f>
        <v>12.419047619047619</v>
      </c>
      <c r="P121">
        <f>(VLOOKUP($K121,Sheet3!$A$3:$E$355,4,FALSE)*1000)/(VLOOKUP($K121,$A$8:$E$413,4,FALSE))</f>
        <v>10.642722117202268</v>
      </c>
      <c r="Q121">
        <f>(VLOOKUP($K121,Sheet3!$A$3:$E$355,5,FALSE)*1000)/(VLOOKUP($K121,$A$8:$E$413,5,FALSE))</f>
        <v>11.595208070617907</v>
      </c>
      <c r="R121" t="str">
        <f>IF(VLOOKUP($K121,Sheet5!$A$1:$C$384,3,FALSE)="SD",VLOOKUP($K121,Sheet5!$A$1:$B$384,2,FALSE),"oops")</f>
        <v>North Yorkshire</v>
      </c>
      <c r="S121" t="str">
        <f t="shared" si="5"/>
        <v>Harrogate</v>
      </c>
      <c r="T121">
        <f>N121+IF($R121="oops",0,VLOOKUP($R121,'unitaries counties'!$K$2:$Q$36,4,FALSE))</f>
        <v>8.2747603833865817</v>
      </c>
      <c r="U121">
        <f>O121+IF($R121="oops",0,VLOOKUP($R121,'unitaries counties'!$K$2:$Q$36,4,FALSE))</f>
        <v>12.419047619047619</v>
      </c>
      <c r="V121">
        <f>P121+IF($R121="oops",0,VLOOKUP($R121,'unitaries counties'!$K$2:$Q$36,4,FALSE))</f>
        <v>10.642722117202268</v>
      </c>
      <c r="W121">
        <f>Q121+IF($R121="oops",0,VLOOKUP($R121,'unitaries counties'!$K$2:$Q$36,4,FALSE))</f>
        <v>11.595208070617907</v>
      </c>
    </row>
    <row r="122" spans="1:23" x14ac:dyDescent="0.25">
      <c r="A122" t="s">
        <v>64</v>
      </c>
      <c r="B122">
        <f>VLOOKUP($A122,Sheet4!$A$8:$D$414,2,FALSE)</f>
        <v>245900</v>
      </c>
      <c r="C122">
        <f>VLOOKUP($A122,Sheet4!$A$8:$D$414,3,FALSE)</f>
        <v>247400</v>
      </c>
      <c r="D122">
        <f>VLOOKUP($A122,Sheet4!$A$8:$D$414,4,FALSE)</f>
        <v>248700</v>
      </c>
      <c r="E122">
        <v>249900</v>
      </c>
      <c r="K122" t="s">
        <v>110</v>
      </c>
      <c r="L122" t="s">
        <v>457</v>
      </c>
      <c r="N122">
        <f>(VLOOKUP($K122,Sheet3!$A$3:$E$355,2,FALSE)*1000)/(VLOOKUP($K122,$A$8:$E$413,2,FALSE))</f>
        <v>17.897216274089935</v>
      </c>
      <c r="O122">
        <f>(VLOOKUP($K122,Sheet3!$A$3:$E$355,3,FALSE)*1000)/(VLOOKUP($K122,$A$8:$E$413,3,FALSE))</f>
        <v>19.882105263157897</v>
      </c>
      <c r="P122">
        <f>(VLOOKUP($K122,Sheet3!$A$3:$E$355,4,FALSE)*1000)/(VLOOKUP($K122,$A$8:$E$413,4,FALSE))</f>
        <v>19.130977130977129</v>
      </c>
      <c r="Q122">
        <f>(VLOOKUP($K122,Sheet3!$A$3:$E$355,5,FALSE)*1000)/(VLOOKUP($K122,$A$8:$E$413,5,FALSE))</f>
        <v>26.753300330033003</v>
      </c>
      <c r="R122" t="str">
        <f>IF(VLOOKUP($K122,Sheet5!$A$1:$C$384,3,FALSE)="SD",VLOOKUP($K122,Sheet5!$A$1:$B$384,2,FALSE),"oops")</f>
        <v>oops</v>
      </c>
      <c r="S122" t="str">
        <f t="shared" si="5"/>
        <v>Harrow</v>
      </c>
      <c r="T122">
        <f>N122+IF($R122="oops",0,VLOOKUP($R122,'unitaries counties'!$K$2:$Q$36,4,FALSE))</f>
        <v>17.897216274089935</v>
      </c>
      <c r="U122">
        <f>O122+IF($R122="oops",0,VLOOKUP($R122,'unitaries counties'!$K$2:$Q$36,4,FALSE))</f>
        <v>19.882105263157897</v>
      </c>
      <c r="V122">
        <f>P122+IF($R122="oops",0,VLOOKUP($R122,'unitaries counties'!$K$2:$Q$36,4,FALSE))</f>
        <v>19.130977130977129</v>
      </c>
      <c r="W122">
        <f>Q122+IF($R122="oops",0,VLOOKUP($R122,'unitaries counties'!$K$2:$Q$36,4,FALSE))</f>
        <v>26.753300330033003</v>
      </c>
    </row>
    <row r="123" spans="1:23" x14ac:dyDescent="0.25">
      <c r="A123" t="s">
        <v>65</v>
      </c>
      <c r="B123">
        <f>VLOOKUP($A123,Sheet4!$A$8:$D$414,2,FALSE)</f>
        <v>164900</v>
      </c>
      <c r="C123">
        <f>VLOOKUP($A123,Sheet4!$A$8:$D$414,3,FALSE)</f>
        <v>165600</v>
      </c>
      <c r="D123">
        <f>VLOOKUP($A123,Sheet4!$A$8:$D$414,4,FALSE)</f>
        <v>166800</v>
      </c>
      <c r="E123">
        <v>167700</v>
      </c>
      <c r="K123" t="s">
        <v>371</v>
      </c>
      <c r="L123" t="s">
        <v>453</v>
      </c>
      <c r="N123">
        <f>(VLOOKUP($K123,Sheet3!$A$3:$E$355,2,FALSE)*1000)/(VLOOKUP($K123,$A$8:$E$413,2,FALSE))</f>
        <v>6.1758241758241761</v>
      </c>
      <c r="O123">
        <f>(VLOOKUP($K123,Sheet3!$A$3:$E$355,3,FALSE)*1000)/(VLOOKUP($K123,$A$8:$E$413,3,FALSE))</f>
        <v>3.7787513691128147</v>
      </c>
      <c r="P123">
        <f>(VLOOKUP($K123,Sheet3!$A$3:$E$355,4,FALSE)*1000)/(VLOOKUP($K123,$A$8:$E$413,4,FALSE))</f>
        <v>4.4492911668484192</v>
      </c>
      <c r="Q123">
        <f>(VLOOKUP($K123,Sheet3!$A$3:$E$355,5,FALSE)*1000)/(VLOOKUP($K123,$A$8:$E$413,5,FALSE))</f>
        <v>2.6681127982646422</v>
      </c>
      <c r="R123" t="str">
        <f>IF(VLOOKUP($K123,Sheet5!$A$1:$C$384,3,FALSE)="SD",VLOOKUP($K123,Sheet5!$A$1:$B$384,2,FALSE),"oops")</f>
        <v>Hampshire</v>
      </c>
      <c r="S123" t="str">
        <f t="shared" si="5"/>
        <v>Hart</v>
      </c>
      <c r="T123">
        <f>N123+IF($R123="oops",0,VLOOKUP($R123,'unitaries counties'!$K$2:$Q$36,4,FALSE))</f>
        <v>6.2311364597605667</v>
      </c>
      <c r="U123">
        <f>O123+IF($R123="oops",0,VLOOKUP($R123,'unitaries counties'!$K$2:$Q$36,4,FALSE))</f>
        <v>3.8340636530492054</v>
      </c>
      <c r="V123">
        <f>P123+IF($R123="oops",0,VLOOKUP($R123,'unitaries counties'!$K$2:$Q$36,4,FALSE))</f>
        <v>4.5046034507848098</v>
      </c>
      <c r="W123">
        <f>Q123+IF($R123="oops",0,VLOOKUP($R123,'unitaries counties'!$K$2:$Q$36,4,FALSE))</f>
        <v>2.7234250822010333</v>
      </c>
    </row>
    <row r="124" spans="1:23" x14ac:dyDescent="0.25">
      <c r="A124" t="s">
        <v>297</v>
      </c>
      <c r="B124">
        <f>VLOOKUP($A124,Sheet4!$A$8:$D$414,2,FALSE)</f>
        <v>96500</v>
      </c>
      <c r="C124">
        <f>VLOOKUP($A124,Sheet4!$A$8:$D$414,3,FALSE)</f>
        <v>96900</v>
      </c>
      <c r="D124">
        <f>VLOOKUP($A124,Sheet4!$A$8:$D$414,4,FALSE)</f>
        <v>97600</v>
      </c>
      <c r="E124">
        <v>97900</v>
      </c>
      <c r="K124" t="s">
        <v>7</v>
      </c>
      <c r="L124" t="s">
        <v>458</v>
      </c>
      <c r="N124">
        <f>(VLOOKUP($K124,Sheet3!$A$3:$E$355,2,FALSE)*1000)/(VLOOKUP($K124,$A$8:$E$413,2,FALSE))</f>
        <v>6.9508196721311473</v>
      </c>
      <c r="O124">
        <f>(VLOOKUP($K124,Sheet3!$A$3:$E$355,3,FALSE)*1000)/(VLOOKUP($K124,$A$8:$E$413,3,FALSE))</f>
        <v>5.5555555555555554</v>
      </c>
      <c r="P124">
        <f>(VLOOKUP($K124,Sheet3!$A$3:$E$355,4,FALSE)*1000)/(VLOOKUP($K124,$A$8:$E$413,4,FALSE))</f>
        <v>4.8317046688382197</v>
      </c>
      <c r="Q124">
        <f>(VLOOKUP($K124,Sheet3!$A$3:$E$355,5,FALSE)*1000)/(VLOOKUP($K124,$A$8:$E$413,5,FALSE))</f>
        <v>3.7527114967462039</v>
      </c>
      <c r="R124" t="str">
        <f>IF(VLOOKUP($K124,Sheet5!$A$1:$C$384,3,FALSE)="SD",VLOOKUP($K124,Sheet5!$A$1:$B$384,2,FALSE),"oops")</f>
        <v>oops</v>
      </c>
      <c r="S124" t="str">
        <f t="shared" si="5"/>
        <v>Hartlepool</v>
      </c>
      <c r="T124">
        <f>N124+IF($R124="oops",0,VLOOKUP($R124,'unitaries counties'!$K$2:$Q$36,4,FALSE))</f>
        <v>6.9508196721311473</v>
      </c>
      <c r="U124">
        <f>O124+IF($R124="oops",0,VLOOKUP($R124,'unitaries counties'!$K$2:$Q$36,4,FALSE))</f>
        <v>5.5555555555555554</v>
      </c>
      <c r="V124">
        <f>P124+IF($R124="oops",0,VLOOKUP($R124,'unitaries counties'!$K$2:$Q$36,4,FALSE))</f>
        <v>4.8317046688382197</v>
      </c>
      <c r="W124">
        <f>Q124+IF($R124="oops",0,VLOOKUP($R124,'unitaries counties'!$K$2:$Q$36,4,FALSE))</f>
        <v>3.7527114967462039</v>
      </c>
    </row>
    <row r="125" spans="1:23" x14ac:dyDescent="0.25">
      <c r="A125" t="s">
        <v>298</v>
      </c>
      <c r="B125">
        <f>VLOOKUP($A125,Sheet4!$A$8:$D$414,2,FALSE)</f>
        <v>112000</v>
      </c>
      <c r="C125">
        <f>VLOOKUP($A125,Sheet4!$A$8:$D$414,3,FALSE)</f>
        <v>113000</v>
      </c>
      <c r="D125">
        <f>VLOOKUP($A125,Sheet4!$A$8:$D$414,4,FALSE)</f>
        <v>113900</v>
      </c>
      <c r="E125">
        <v>114400</v>
      </c>
      <c r="K125" t="s">
        <v>362</v>
      </c>
      <c r="L125" t="s">
        <v>458</v>
      </c>
      <c r="N125">
        <f>(VLOOKUP($K125,Sheet3!$A$3:$E$355,2,FALSE)*1000)/(VLOOKUP($K125,$A$8:$E$413,2,FALSE))</f>
        <v>16.192609182530795</v>
      </c>
      <c r="O125">
        <f>(VLOOKUP($K125,Sheet3!$A$3:$E$355,3,FALSE)*1000)/(VLOOKUP($K125,$A$8:$E$413,3,FALSE))</f>
        <v>16.049107142857142</v>
      </c>
      <c r="P125">
        <f>(VLOOKUP($K125,Sheet3!$A$3:$E$355,4,FALSE)*1000)/(VLOOKUP($K125,$A$8:$E$413,4,FALSE))</f>
        <v>16.14190687361419</v>
      </c>
      <c r="Q125">
        <f>(VLOOKUP($K125,Sheet3!$A$3:$E$355,5,FALSE)*1000)/(VLOOKUP($K125,$A$8:$E$413,5,FALSE))</f>
        <v>6.3787375415282392</v>
      </c>
      <c r="R125" t="str">
        <f>IF(VLOOKUP($K125,Sheet5!$A$1:$C$384,3,FALSE)="SD",VLOOKUP($K125,Sheet5!$A$1:$B$384,2,FALSE),"oops")</f>
        <v>East Sussex</v>
      </c>
      <c r="S125" t="str">
        <f t="shared" si="5"/>
        <v>Hastings</v>
      </c>
      <c r="T125">
        <f>N125+IF($R125="oops",0,VLOOKUP($R125,'unitaries counties'!$K$2:$Q$36,4,FALSE))</f>
        <v>17.25333170366838</v>
      </c>
      <c r="U125">
        <f>O125+IF($R125="oops",0,VLOOKUP($R125,'unitaries counties'!$K$2:$Q$36,4,FALSE))</f>
        <v>17.109829663994731</v>
      </c>
      <c r="V125">
        <f>P125+IF($R125="oops",0,VLOOKUP($R125,'unitaries counties'!$K$2:$Q$36,4,FALSE))</f>
        <v>17.202629394751774</v>
      </c>
      <c r="W125">
        <f>Q125+IF($R125="oops",0,VLOOKUP($R125,'unitaries counties'!$K$2:$Q$36,4,FALSE))</f>
        <v>7.4394600626658258</v>
      </c>
    </row>
    <row r="126" spans="1:23" x14ac:dyDescent="0.25">
      <c r="A126" t="s">
        <v>299</v>
      </c>
      <c r="B126">
        <f>VLOOKUP($A126,Sheet4!$A$8:$D$414,2,FALSE)</f>
        <v>100000</v>
      </c>
      <c r="C126">
        <f>VLOOKUP($A126,Sheet4!$A$8:$D$414,3,FALSE)</f>
        <v>100400</v>
      </c>
      <c r="D126">
        <f>VLOOKUP($A126,Sheet4!$A$8:$D$414,4,FALSE)</f>
        <v>100900</v>
      </c>
      <c r="E126">
        <v>101200</v>
      </c>
      <c r="K126" t="s">
        <v>372</v>
      </c>
      <c r="L126" t="s">
        <v>456</v>
      </c>
      <c r="N126">
        <f>(VLOOKUP($K126,Sheet3!$A$3:$E$355,2,FALSE)*1000)/(VLOOKUP($K126,$A$8:$E$413,2,FALSE))</f>
        <v>2.0351758793969847</v>
      </c>
      <c r="O126">
        <f>(VLOOKUP($K126,Sheet3!$A$3:$E$355,3,FALSE)*1000)/(VLOOKUP($K126,$A$8:$E$413,3,FALSE))</f>
        <v>2.4895920066611157</v>
      </c>
      <c r="P126">
        <f>(VLOOKUP($K126,Sheet3!$A$3:$E$355,4,FALSE)*1000)/(VLOOKUP($K126,$A$8:$E$413,4,FALSE))</f>
        <v>2.6903973509933774</v>
      </c>
      <c r="Q126">
        <f>(VLOOKUP($K126,Sheet3!$A$3:$E$355,5,FALSE)*1000)/(VLOOKUP($K126,$A$8:$E$413,5,FALSE))</f>
        <v>4.1137675185490519</v>
      </c>
      <c r="R126" t="str">
        <f>IF(VLOOKUP($K126,Sheet5!$A$1:$C$384,3,FALSE)="SD",VLOOKUP($K126,Sheet5!$A$1:$B$384,2,FALSE),"oops")</f>
        <v>Hampshire</v>
      </c>
      <c r="S126" t="str">
        <f t="shared" si="5"/>
        <v>Havant</v>
      </c>
      <c r="T126">
        <f>N126+IF($R126="oops",0,VLOOKUP($R126,'unitaries counties'!$K$2:$Q$36,4,FALSE))</f>
        <v>2.0904881633333758</v>
      </c>
      <c r="U126">
        <f>O126+IF($R126="oops",0,VLOOKUP($R126,'unitaries counties'!$K$2:$Q$36,4,FALSE))</f>
        <v>2.5449042905975068</v>
      </c>
      <c r="V126">
        <f>P126+IF($R126="oops",0,VLOOKUP($R126,'unitaries counties'!$K$2:$Q$36,4,FALSE))</f>
        <v>2.7457096349297681</v>
      </c>
      <c r="W126">
        <f>Q126+IF($R126="oops",0,VLOOKUP($R126,'unitaries counties'!$K$2:$Q$36,4,FALSE))</f>
        <v>4.1690798024854425</v>
      </c>
    </row>
    <row r="127" spans="1:23" x14ac:dyDescent="0.25">
      <c r="A127" t="s">
        <v>300</v>
      </c>
      <c r="B127">
        <f>VLOOKUP($A127,Sheet4!$A$8:$D$414,2,FALSE)</f>
        <v>123100</v>
      </c>
      <c r="C127">
        <f>VLOOKUP($A127,Sheet4!$A$8:$D$414,3,FALSE)</f>
        <v>123400</v>
      </c>
      <c r="D127">
        <f>VLOOKUP($A127,Sheet4!$A$8:$D$414,4,FALSE)</f>
        <v>123900</v>
      </c>
      <c r="E127">
        <v>124200</v>
      </c>
      <c r="K127" t="s">
        <v>111</v>
      </c>
      <c r="L127" t="s">
        <v>457</v>
      </c>
      <c r="N127">
        <f>(VLOOKUP($K127,Sheet3!$A$3:$E$355,2,FALSE)*1000)/(VLOOKUP($K127,$A$8:$E$413,2,FALSE))</f>
        <v>1.5164459632635625</v>
      </c>
      <c r="O127">
        <f>(VLOOKUP($K127,Sheet3!$A$3:$E$355,3,FALSE)*1000)/(VLOOKUP($K127,$A$8:$E$413,3,FALSE))</f>
        <v>0.59271803556308211</v>
      </c>
      <c r="P127">
        <f>(VLOOKUP($K127,Sheet3!$A$3:$E$355,4,FALSE)*1000)/(VLOOKUP($K127,$A$8:$E$413,4,FALSE))</f>
        <v>2.9550231189575453</v>
      </c>
      <c r="Q127">
        <f>(VLOOKUP($K127,Sheet3!$A$3:$E$355,5,FALSE)*1000)/(VLOOKUP($K127,$A$8:$E$413,5,FALSE))</f>
        <v>2.8201919065498542</v>
      </c>
      <c r="R127" t="str">
        <f>IF(VLOOKUP($K127,Sheet5!$A$1:$C$384,3,FALSE)="SD",VLOOKUP($K127,Sheet5!$A$1:$B$384,2,FALSE),"oops")</f>
        <v>oops</v>
      </c>
      <c r="S127" t="str">
        <f t="shared" si="5"/>
        <v>Havering</v>
      </c>
      <c r="T127">
        <f>N127+IF($R127="oops",0,VLOOKUP($R127,'unitaries counties'!$K$2:$Q$36,4,FALSE))</f>
        <v>1.5164459632635625</v>
      </c>
      <c r="U127">
        <f>O127+IF($R127="oops",0,VLOOKUP($R127,'unitaries counties'!$K$2:$Q$36,4,FALSE))</f>
        <v>0.59271803556308211</v>
      </c>
      <c r="V127">
        <f>P127+IF($R127="oops",0,VLOOKUP($R127,'unitaries counties'!$K$2:$Q$36,4,FALSE))</f>
        <v>2.9550231189575453</v>
      </c>
      <c r="W127">
        <f>Q127+IF($R127="oops",0,VLOOKUP($R127,'unitaries counties'!$K$2:$Q$36,4,FALSE))</f>
        <v>2.8201919065498542</v>
      </c>
    </row>
    <row r="128" spans="1:23" x14ac:dyDescent="0.25">
      <c r="A128" t="s">
        <v>301</v>
      </c>
      <c r="B128">
        <f>VLOOKUP($A128,Sheet4!$A$8:$D$414,2,FALSE)</f>
        <v>107600</v>
      </c>
      <c r="C128">
        <f>VLOOKUP($A128,Sheet4!$A$8:$D$414,3,FALSE)</f>
        <v>108100</v>
      </c>
      <c r="D128">
        <f>VLOOKUP($A128,Sheet4!$A$8:$D$414,4,FALSE)</f>
        <v>108300</v>
      </c>
      <c r="E128">
        <v>108400</v>
      </c>
      <c r="K128" t="s">
        <v>440</v>
      </c>
      <c r="L128" t="s">
        <v>460</v>
      </c>
      <c r="N128">
        <f>(VLOOKUP($K128,Sheet3!$A$3:$E$355,2,FALSE)*1000)/(VLOOKUP($K128,$A$8:$E$413,2,FALSE))</f>
        <v>4.5230263157894735</v>
      </c>
      <c r="O128">
        <f>(VLOOKUP($K128,Sheet3!$A$3:$E$355,3,FALSE)*1000)/(VLOOKUP($K128,$A$8:$E$413,3,FALSE))</f>
        <v>4.7184253690541276</v>
      </c>
      <c r="P128">
        <f>(VLOOKUP($K128,Sheet3!$A$3:$E$355,4,FALSE)*1000)/(VLOOKUP($K128,$A$8:$E$413,4,FALSE))</f>
        <v>7.3801742919389977</v>
      </c>
      <c r="Q128">
        <f>(VLOOKUP($K128,Sheet3!$A$3:$E$355,5,FALSE)*1000)/(VLOOKUP($K128,$A$8:$E$413,5,FALSE))</f>
        <v>8.453217955651704</v>
      </c>
      <c r="R128" t="str">
        <f>IF(VLOOKUP($K128,Sheet5!$A$1:$C$384,3,FALSE)="SD",VLOOKUP($K128,Sheet5!$A$1:$B$384,2,FALSE),"oops")</f>
        <v>oops</v>
      </c>
      <c r="S128" t="str">
        <f t="shared" si="5"/>
        <v>Herefordshire County of</v>
      </c>
      <c r="T128">
        <f>N128+IF($R128="oops",0,VLOOKUP($R128,'unitaries counties'!$K$2:$Q$36,4,FALSE))</f>
        <v>4.5230263157894735</v>
      </c>
      <c r="U128">
        <f>O128+IF($R128="oops",0,VLOOKUP($R128,'unitaries counties'!$K$2:$Q$36,4,FALSE))</f>
        <v>4.7184253690541276</v>
      </c>
      <c r="V128">
        <f>P128+IF($R128="oops",0,VLOOKUP($R128,'unitaries counties'!$K$2:$Q$36,4,FALSE))</f>
        <v>7.3801742919389977</v>
      </c>
      <c r="W128">
        <f>Q128+IF($R128="oops",0,VLOOKUP($R128,'unitaries counties'!$K$2:$Q$36,4,FALSE))</f>
        <v>8.453217955651704</v>
      </c>
    </row>
    <row r="129" spans="1:23" x14ac:dyDescent="0.25">
      <c r="A129" t="s">
        <v>302</v>
      </c>
      <c r="B129">
        <f>VLOOKUP($A129,Sheet4!$A$8:$D$414,2,FALSE)</f>
        <v>129000</v>
      </c>
      <c r="C129">
        <f>VLOOKUP($A129,Sheet4!$A$8:$D$414,3,FALSE)</f>
        <v>130000</v>
      </c>
      <c r="D129">
        <f>VLOOKUP($A129,Sheet4!$A$8:$D$414,4,FALSE)</f>
        <v>130900</v>
      </c>
      <c r="E129">
        <v>131600</v>
      </c>
      <c r="K129" t="s">
        <v>336</v>
      </c>
      <c r="L129" t="s">
        <v>453</v>
      </c>
      <c r="N129">
        <f>(VLOOKUP($K129,Sheet3!$A$3:$E$355,2,FALSE)*1000)/(VLOOKUP($K129,$A$8:$E$413,2,FALSE))</f>
        <v>-1.8458417849898581</v>
      </c>
      <c r="O129">
        <f>(VLOOKUP($K129,Sheet3!$A$3:$E$355,3,FALSE)*1000)/(VLOOKUP($K129,$A$8:$E$413,3,FALSE))</f>
        <v>-0.9758551307847082</v>
      </c>
      <c r="P129">
        <f>(VLOOKUP($K129,Sheet3!$A$3:$E$355,4,FALSE)*1000)/(VLOOKUP($K129,$A$8:$E$413,4,FALSE))</f>
        <v>-0.72709163346613548</v>
      </c>
      <c r="Q129">
        <f>(VLOOKUP($K129,Sheet3!$A$3:$E$355,5,FALSE)*1000)/(VLOOKUP($K129,$A$8:$E$413,5,FALSE))</f>
        <v>0.605759682224429</v>
      </c>
      <c r="R129" t="str">
        <f>IF(VLOOKUP($K129,Sheet5!$A$1:$C$384,3,FALSE)="SD",VLOOKUP($K129,Sheet5!$A$1:$B$384,2,FALSE),"oops")</f>
        <v>Hertfordshire</v>
      </c>
      <c r="S129" t="str">
        <f t="shared" si="5"/>
        <v>Hertsmere</v>
      </c>
      <c r="T129">
        <f>N129+IF($R129="oops",0,VLOOKUP($R129,'unitaries counties'!$K$2:$Q$36,4,FALSE))</f>
        <v>-1.8458417849898581</v>
      </c>
      <c r="U129">
        <f>O129+IF($R129="oops",0,VLOOKUP($R129,'unitaries counties'!$K$2:$Q$36,4,FALSE))</f>
        <v>-0.9758551307847082</v>
      </c>
      <c r="V129">
        <f>P129+IF($R129="oops",0,VLOOKUP($R129,'unitaries counties'!$K$2:$Q$36,4,FALSE))</f>
        <v>-0.72709163346613548</v>
      </c>
      <c r="W129">
        <f>Q129+IF($R129="oops",0,VLOOKUP($R129,'unitaries counties'!$K$2:$Q$36,4,FALSE))</f>
        <v>0.605759682224429</v>
      </c>
    </row>
    <row r="130" spans="1:23" x14ac:dyDescent="0.25">
      <c r="A130" t="s">
        <v>303</v>
      </c>
      <c r="B130">
        <f>VLOOKUP($A130,Sheet4!$A$8:$D$414,2,FALSE)</f>
        <v>96800</v>
      </c>
      <c r="C130">
        <f>VLOOKUP($A130,Sheet4!$A$8:$D$414,3,FALSE)</f>
        <v>97000</v>
      </c>
      <c r="D130">
        <f>VLOOKUP($A130,Sheet4!$A$8:$D$414,4,FALSE)</f>
        <v>97200</v>
      </c>
      <c r="E130">
        <v>97200</v>
      </c>
      <c r="K130" t="s">
        <v>266</v>
      </c>
      <c r="L130" t="s">
        <v>460</v>
      </c>
      <c r="N130">
        <f>(VLOOKUP($K130,Sheet3!$A$3:$E$355,2,FALSE)*1000)/(VLOOKUP($K130,$A$8:$E$413,2,FALSE))</f>
        <v>6.3516483516483513</v>
      </c>
      <c r="O130">
        <f>(VLOOKUP($K130,Sheet3!$A$3:$E$355,3,FALSE)*1000)/(VLOOKUP($K130,$A$8:$E$413,3,FALSE))</f>
        <v>6.6410537870472011</v>
      </c>
      <c r="P130">
        <f>(VLOOKUP($K130,Sheet3!$A$3:$E$355,4,FALSE)*1000)/(VLOOKUP($K130,$A$8:$E$413,4,FALSE))</f>
        <v>7.8791208791208796</v>
      </c>
      <c r="Q130">
        <f>(VLOOKUP($K130,Sheet3!$A$3:$E$355,5,FALSE)*1000)/(VLOOKUP($K130,$A$8:$E$413,5,FALSE))</f>
        <v>6.4324917672886937</v>
      </c>
      <c r="R130" t="str">
        <f>IF(VLOOKUP($K130,Sheet5!$A$1:$C$384,3,FALSE)="SD",VLOOKUP($K130,Sheet5!$A$1:$B$384,2,FALSE),"oops")</f>
        <v>Derbyshire</v>
      </c>
      <c r="S130" t="str">
        <f t="shared" si="5"/>
        <v>High Peak</v>
      </c>
      <c r="T130">
        <f>N130+IF($R130="oops",0,VLOOKUP($R130,'unitaries counties'!$K$2:$Q$36,4,FALSE))</f>
        <v>6.3516483516483513</v>
      </c>
      <c r="U130">
        <f>O130+IF($R130="oops",0,VLOOKUP($R130,'unitaries counties'!$K$2:$Q$36,4,FALSE))</f>
        <v>6.6410537870472011</v>
      </c>
      <c r="V130">
        <f>P130+IF($R130="oops",0,VLOOKUP($R130,'unitaries counties'!$K$2:$Q$36,4,FALSE))</f>
        <v>7.8791208791208796</v>
      </c>
      <c r="W130">
        <f>Q130+IF($R130="oops",0,VLOOKUP($R130,'unitaries counties'!$K$2:$Q$36,4,FALSE))</f>
        <v>6.4324917672886937</v>
      </c>
    </row>
    <row r="131" spans="1:23" x14ac:dyDescent="0.25">
      <c r="A131" t="s">
        <v>304</v>
      </c>
      <c r="B131">
        <f>VLOOKUP($A131,Sheet4!$A$8:$D$414,2,FALSE)</f>
        <v>76300</v>
      </c>
      <c r="C131">
        <f>VLOOKUP($A131,Sheet4!$A$8:$D$414,3,FALSE)</f>
        <v>76600</v>
      </c>
      <c r="D131">
        <f>VLOOKUP($A131,Sheet4!$A$8:$D$414,4,FALSE)</f>
        <v>76900</v>
      </c>
      <c r="E131">
        <v>77100</v>
      </c>
      <c r="K131" t="s">
        <v>112</v>
      </c>
      <c r="L131" t="s">
        <v>457</v>
      </c>
      <c r="N131">
        <f>(VLOOKUP($K131,Sheet3!$A$3:$E$355,2,FALSE)*1000)/(VLOOKUP($K131,$A$8:$E$413,2,FALSE))</f>
        <v>5.3330824237862249</v>
      </c>
      <c r="O131">
        <f>(VLOOKUP($K131,Sheet3!$A$3:$E$355,3,FALSE)*1000)/(VLOOKUP($K131,$A$8:$E$413,3,FALSE))</f>
        <v>5.3654916512059367</v>
      </c>
      <c r="P131">
        <f>(VLOOKUP($K131,Sheet3!$A$3:$E$355,4,FALSE)*1000)/(VLOOKUP($K131,$A$8:$E$413,4,FALSE))</f>
        <v>5.1542649727767698</v>
      </c>
      <c r="Q131">
        <f>(VLOOKUP($K131,Sheet3!$A$3:$E$355,5,FALSE)*1000)/(VLOOKUP($K131,$A$8:$E$413,5,FALSE))</f>
        <v>4.8438608942512422</v>
      </c>
      <c r="R131" t="str">
        <f>IF(VLOOKUP($K131,Sheet5!$A$1:$C$384,3,FALSE)="SD",VLOOKUP($K131,Sheet5!$A$1:$B$384,2,FALSE),"oops")</f>
        <v>oops</v>
      </c>
      <c r="S131" t="str">
        <f t="shared" ref="S131:S194" si="6">K131</f>
        <v>Hillingdon</v>
      </c>
      <c r="T131">
        <f>N131+IF($R131="oops",0,VLOOKUP($R131,'unitaries counties'!$K$2:$Q$36,4,FALSE))</f>
        <v>5.3330824237862249</v>
      </c>
      <c r="U131">
        <f>O131+IF($R131="oops",0,VLOOKUP($R131,'unitaries counties'!$K$2:$Q$36,4,FALSE))</f>
        <v>5.3654916512059367</v>
      </c>
      <c r="V131">
        <f>P131+IF($R131="oops",0,VLOOKUP($R131,'unitaries counties'!$K$2:$Q$36,4,FALSE))</f>
        <v>5.1542649727767698</v>
      </c>
      <c r="W131">
        <f>Q131+IF($R131="oops",0,VLOOKUP($R131,'unitaries counties'!$K$2:$Q$36,4,FALSE))</f>
        <v>4.8438608942512422</v>
      </c>
    </row>
    <row r="132" spans="1:23" x14ac:dyDescent="0.25">
      <c r="A132" t="s">
        <v>305</v>
      </c>
      <c r="B132">
        <f>VLOOKUP($A132,Sheet4!$A$8:$D$414,2,FALSE)</f>
        <v>62100</v>
      </c>
      <c r="C132">
        <f>VLOOKUP($A132,Sheet4!$A$8:$D$414,3,FALSE)</f>
        <v>62100</v>
      </c>
      <c r="D132">
        <f>VLOOKUP($A132,Sheet4!$A$8:$D$414,4,FALSE)</f>
        <v>62100</v>
      </c>
      <c r="E132">
        <v>62200</v>
      </c>
      <c r="K132" t="s">
        <v>272</v>
      </c>
      <c r="L132" t="s">
        <v>453</v>
      </c>
      <c r="N132">
        <f>(VLOOKUP($K132,Sheet3!$A$3:$E$355,2,FALSE)*1000)/(VLOOKUP($K132,$A$8:$E$413,2,FALSE))</f>
        <v>2.2966507177033493</v>
      </c>
      <c r="O132">
        <f>(VLOOKUP($K132,Sheet3!$A$3:$E$355,3,FALSE)*1000)/(VLOOKUP($K132,$A$8:$E$413,3,FALSE))</f>
        <v>1.9484240687679084</v>
      </c>
      <c r="P132">
        <f>(VLOOKUP($K132,Sheet3!$A$3:$E$355,4,FALSE)*1000)/(VLOOKUP($K132,$A$8:$E$413,4,FALSE))</f>
        <v>2.5356125356125356</v>
      </c>
      <c r="Q132">
        <f>(VLOOKUP($K132,Sheet3!$A$3:$E$355,5,FALSE)*1000)/(VLOOKUP($K132,$A$8:$E$413,5,FALSE))</f>
        <v>2.1509433962264151</v>
      </c>
      <c r="R132" t="str">
        <f>IF(VLOOKUP($K132,Sheet5!$A$1:$C$384,3,FALSE)="SD",VLOOKUP($K132,Sheet5!$A$1:$B$384,2,FALSE),"oops")</f>
        <v>Leicestershire</v>
      </c>
      <c r="S132" t="str">
        <f t="shared" si="6"/>
        <v>Hinckley and Bosworth</v>
      </c>
      <c r="T132">
        <f>N132+IF($R132="oops",0,VLOOKUP($R132,'unitaries counties'!$K$2:$Q$36,4,FALSE))</f>
        <v>2.382280485724523</v>
      </c>
      <c r="U132">
        <f>O132+IF($R132="oops",0,VLOOKUP($R132,'unitaries counties'!$K$2:$Q$36,4,FALSE))</f>
        <v>2.0340538367890821</v>
      </c>
      <c r="V132">
        <f>P132+IF($R132="oops",0,VLOOKUP($R132,'unitaries counties'!$K$2:$Q$36,4,FALSE))</f>
        <v>2.6212423036337094</v>
      </c>
      <c r="W132">
        <f>Q132+IF($R132="oops",0,VLOOKUP($R132,'unitaries counties'!$K$2:$Q$36,4,FALSE))</f>
        <v>2.2365731642475888</v>
      </c>
    </row>
    <row r="133" spans="1:23" x14ac:dyDescent="0.25">
      <c r="A133" t="s">
        <v>306</v>
      </c>
      <c r="B133">
        <f>VLOOKUP($A133,Sheet4!$A$8:$D$414,2,FALSE)</f>
        <v>124300</v>
      </c>
      <c r="C133">
        <f>VLOOKUP($A133,Sheet4!$A$8:$D$414,3,FALSE)</f>
        <v>124800</v>
      </c>
      <c r="D133">
        <f>VLOOKUP($A133,Sheet4!$A$8:$D$414,4,FALSE)</f>
        <v>125400</v>
      </c>
      <c r="E133">
        <v>125800</v>
      </c>
      <c r="K133" t="s">
        <v>409</v>
      </c>
      <c r="L133" t="s">
        <v>460</v>
      </c>
      <c r="N133">
        <f>(VLOOKUP($K133,Sheet3!$A$3:$E$355,2,FALSE)*1000)/(VLOOKUP($K133,$A$8:$E$413,2,FALSE))</f>
        <v>7.7349768875192604</v>
      </c>
      <c r="O133">
        <f>(VLOOKUP($K133,Sheet3!$A$3:$E$355,3,FALSE)*1000)/(VLOOKUP($K133,$A$8:$E$413,3,FALSE))</f>
        <v>10.068754774637128</v>
      </c>
      <c r="P133">
        <f>(VLOOKUP($K133,Sheet3!$A$3:$E$355,4,FALSE)*1000)/(VLOOKUP($K133,$A$8:$E$413,4,FALSE))</f>
        <v>9.673003802281368</v>
      </c>
      <c r="Q133">
        <f>(VLOOKUP($K133,Sheet3!$A$3:$E$355,5,FALSE)*1000)/(VLOOKUP($K133,$A$8:$E$413,5,FALSE))</f>
        <v>11.467473524962179</v>
      </c>
      <c r="R133" t="str">
        <f>IF(VLOOKUP($K133,Sheet5!$A$1:$C$384,3,FALSE)="SD",VLOOKUP($K133,Sheet5!$A$1:$B$384,2,FALSE),"oops")</f>
        <v>West Sussex</v>
      </c>
      <c r="S133" t="str">
        <f t="shared" si="6"/>
        <v>Horsham</v>
      </c>
      <c r="T133">
        <f>N133+IF($R133="oops",0,VLOOKUP($R133,'unitaries counties'!$K$2:$Q$36,4,FALSE))</f>
        <v>6.5666351789765471</v>
      </c>
      <c r="U133">
        <f>O133+IF($R133="oops",0,VLOOKUP($R133,'unitaries counties'!$K$2:$Q$36,4,FALSE))</f>
        <v>8.9004130660944138</v>
      </c>
      <c r="V133">
        <f>P133+IF($R133="oops",0,VLOOKUP($R133,'unitaries counties'!$K$2:$Q$36,4,FALSE))</f>
        <v>8.5046620937386539</v>
      </c>
      <c r="W133">
        <f>Q133+IF($R133="oops",0,VLOOKUP($R133,'unitaries counties'!$K$2:$Q$36,4,FALSE))</f>
        <v>10.299131816419465</v>
      </c>
    </row>
    <row r="134" spans="1:23" x14ac:dyDescent="0.25">
      <c r="A134" t="s">
        <v>307</v>
      </c>
      <c r="B134">
        <f>VLOOKUP($A134,Sheet4!$A$8:$D$414,2,FALSE)</f>
        <v>97700</v>
      </c>
      <c r="C134">
        <f>VLOOKUP($A134,Sheet4!$A$8:$D$414,3,FALSE)</f>
        <v>99000</v>
      </c>
      <c r="D134">
        <f>VLOOKUP($A134,Sheet4!$A$8:$D$414,4,FALSE)</f>
        <v>100500</v>
      </c>
      <c r="E134">
        <v>100800</v>
      </c>
      <c r="K134" t="s">
        <v>113</v>
      </c>
      <c r="L134" t="s">
        <v>457</v>
      </c>
      <c r="N134">
        <f>(VLOOKUP($K134,Sheet3!$A$3:$E$355,2,FALSE)*1000)/(VLOOKUP($K134,$A$8:$E$413,2,FALSE))</f>
        <v>20.91618734593262</v>
      </c>
      <c r="O134">
        <f>(VLOOKUP($K134,Sheet3!$A$3:$E$355,3,FALSE)*1000)/(VLOOKUP($K134,$A$8:$E$413,3,FALSE))</f>
        <v>24.028892455858749</v>
      </c>
      <c r="P134">
        <f>(VLOOKUP($K134,Sheet3!$A$3:$E$355,4,FALSE)*1000)/(VLOOKUP($K134,$A$8:$E$413,4,FALSE))</f>
        <v>28.462142016477049</v>
      </c>
      <c r="Q134">
        <f>(VLOOKUP($K134,Sheet3!$A$3:$E$355,5,FALSE)*1000)/(VLOOKUP($K134,$A$8:$E$413,5,FALSE))</f>
        <v>24.727904284060209</v>
      </c>
      <c r="R134" t="str">
        <f>IF(VLOOKUP($K134,Sheet5!$A$1:$C$384,3,FALSE)="SD",VLOOKUP($K134,Sheet5!$A$1:$B$384,2,FALSE),"oops")</f>
        <v>oops</v>
      </c>
      <c r="S134" t="str">
        <f t="shared" si="6"/>
        <v>Hounslow</v>
      </c>
      <c r="T134">
        <f>N134+IF($R134="oops",0,VLOOKUP($R134,'unitaries counties'!$K$2:$Q$36,4,FALSE))</f>
        <v>20.91618734593262</v>
      </c>
      <c r="U134">
        <f>O134+IF($R134="oops",0,VLOOKUP($R134,'unitaries counties'!$K$2:$Q$36,4,FALSE))</f>
        <v>24.028892455858749</v>
      </c>
      <c r="V134">
        <f>P134+IF($R134="oops",0,VLOOKUP($R134,'unitaries counties'!$K$2:$Q$36,4,FALSE))</f>
        <v>28.462142016477049</v>
      </c>
      <c r="W134">
        <f>Q134+IF($R134="oops",0,VLOOKUP($R134,'unitaries counties'!$K$2:$Q$36,4,FALSE))</f>
        <v>24.727904284060209</v>
      </c>
    </row>
    <row r="135" spans="1:23" x14ac:dyDescent="0.25">
      <c r="A135" t="s">
        <v>308</v>
      </c>
      <c r="B135">
        <f>VLOOKUP($A135,Sheet4!$A$8:$D$414,2,FALSE)</f>
        <v>119800</v>
      </c>
      <c r="C135">
        <f>VLOOKUP($A135,Sheet4!$A$8:$D$414,3,FALSE)</f>
        <v>120200</v>
      </c>
      <c r="D135">
        <f>VLOOKUP($A135,Sheet4!$A$8:$D$414,4,FALSE)</f>
        <v>120800</v>
      </c>
      <c r="E135">
        <v>120600</v>
      </c>
      <c r="K135" t="s">
        <v>319</v>
      </c>
      <c r="L135" t="s">
        <v>459</v>
      </c>
      <c r="N135">
        <f>(VLOOKUP($K135,Sheet3!$A$3:$E$355,2,FALSE)*1000)/(VLOOKUP($K135,$A$8:$E$413,2,FALSE))</f>
        <v>3.5248354278874925</v>
      </c>
      <c r="O135">
        <f>(VLOOKUP($K135,Sheet3!$A$3:$E$355,3,FALSE)*1000)/(VLOOKUP($K135,$A$8:$E$413,3,FALSE))</f>
        <v>4.317102137767221</v>
      </c>
      <c r="P135">
        <f>(VLOOKUP($K135,Sheet3!$A$3:$E$355,4,FALSE)*1000)/(VLOOKUP($K135,$A$8:$E$413,4,FALSE))</f>
        <v>2.276470588235294</v>
      </c>
      <c r="Q135">
        <f>(VLOOKUP($K135,Sheet3!$A$3:$E$355,5,FALSE)*1000)/(VLOOKUP($K135,$A$8:$E$413,5,FALSE))</f>
        <v>4.2865497076023393</v>
      </c>
      <c r="R135" t="str">
        <f>IF(VLOOKUP($K135,Sheet5!$A$1:$C$384,3,FALSE)="SD",VLOOKUP($K135,Sheet5!$A$1:$B$384,2,FALSE),"oops")</f>
        <v>Cambridgeshire</v>
      </c>
      <c r="S135" t="str">
        <f t="shared" si="6"/>
        <v>Huntingdonshire</v>
      </c>
      <c r="T135">
        <f>N135+IF($R135="oops",0,VLOOKUP($R135,'unitaries counties'!$K$2:$Q$36,4,FALSE))</f>
        <v>2.863337572394256</v>
      </c>
      <c r="U135">
        <f>O135+IF($R135="oops",0,VLOOKUP($R135,'unitaries counties'!$K$2:$Q$36,4,FALSE))</f>
        <v>3.6556042822739845</v>
      </c>
      <c r="V135">
        <f>P135+IF($R135="oops",0,VLOOKUP($R135,'unitaries counties'!$K$2:$Q$36,4,FALSE))</f>
        <v>1.6149727327420575</v>
      </c>
      <c r="W135">
        <f>Q135+IF($R135="oops",0,VLOOKUP($R135,'unitaries counties'!$K$2:$Q$36,4,FALSE))</f>
        <v>3.6250518521091029</v>
      </c>
    </row>
    <row r="136" spans="1:23" x14ac:dyDescent="0.25">
      <c r="A136" t="s">
        <v>309</v>
      </c>
      <c r="B136">
        <f>VLOOKUP($A136,Sheet4!$A$8:$D$414,2,FALSE)</f>
        <v>138200</v>
      </c>
      <c r="C136">
        <f>VLOOKUP($A136,Sheet4!$A$8:$D$414,3,FALSE)</f>
        <v>138100</v>
      </c>
      <c r="D136">
        <f>VLOOKUP($A136,Sheet4!$A$8:$D$414,4,FALSE)</f>
        <v>137700</v>
      </c>
      <c r="E136">
        <v>138600</v>
      </c>
      <c r="K136" t="s">
        <v>245</v>
      </c>
      <c r="L136" t="s">
        <v>458</v>
      </c>
      <c r="N136">
        <f>(VLOOKUP($K136,Sheet3!$A$3:$E$355,2,FALSE)*1000)/(VLOOKUP($K136,$A$8:$E$413,2,FALSE))</f>
        <v>-1.0493827160493827</v>
      </c>
      <c r="O136">
        <f>(VLOOKUP($K136,Sheet3!$A$3:$E$355,3,FALSE)*1000)/(VLOOKUP($K136,$A$8:$E$413,3,FALSE))</f>
        <v>-1.3226205191594562</v>
      </c>
      <c r="P136">
        <f>(VLOOKUP($K136,Sheet3!$A$3:$E$355,4,FALSE)*1000)/(VLOOKUP($K136,$A$8:$E$413,4,FALSE))</f>
        <v>-1.1677018633540373</v>
      </c>
      <c r="Q136">
        <f>(VLOOKUP($K136,Sheet3!$A$3:$E$355,5,FALSE)*1000)/(VLOOKUP($K136,$A$8:$E$413,5,FALSE))</f>
        <v>-0.77306733167082298</v>
      </c>
      <c r="R136" t="str">
        <f>IF(VLOOKUP($K136,Sheet5!$A$1:$C$384,3,FALSE)="SD",VLOOKUP($K136,Sheet5!$A$1:$B$384,2,FALSE),"oops")</f>
        <v>Lancashire</v>
      </c>
      <c r="S136" t="str">
        <f t="shared" si="6"/>
        <v>Hyndburn</v>
      </c>
      <c r="T136">
        <f>N136+IF($R136="oops",0,VLOOKUP($R136,'unitaries counties'!$K$2:$Q$36,4,FALSE))</f>
        <v>-1.1335679235057867</v>
      </c>
      <c r="U136">
        <f>O136+IF($R136="oops",0,VLOOKUP($R136,'unitaries counties'!$K$2:$Q$36,4,FALSE))</f>
        <v>-1.4068057266158602</v>
      </c>
      <c r="V136">
        <f>P136+IF($R136="oops",0,VLOOKUP($R136,'unitaries counties'!$K$2:$Q$36,4,FALSE))</f>
        <v>-1.2518870708104413</v>
      </c>
      <c r="W136">
        <f>Q136+IF($R136="oops",0,VLOOKUP($R136,'unitaries counties'!$K$2:$Q$36,4,FALSE))</f>
        <v>-0.8572525391272271</v>
      </c>
    </row>
    <row r="137" spans="1:23" x14ac:dyDescent="0.25">
      <c r="A137" t="s">
        <v>68</v>
      </c>
      <c r="B137">
        <f>VLOOKUP($A137,Sheet4!$A$8:$D$414,2,FALSE)</f>
        <v>1050100</v>
      </c>
      <c r="C137">
        <f>VLOOKUP($A137,Sheet4!$A$8:$D$414,3,FALSE)</f>
        <v>1061100</v>
      </c>
      <c r="D137">
        <f>VLOOKUP($A137,Sheet4!$A$8:$D$414,4,FALSE)</f>
        <v>1074300</v>
      </c>
      <c r="E137">
        <v>1085400</v>
      </c>
      <c r="K137" t="s">
        <v>352</v>
      </c>
      <c r="L137" t="s">
        <v>458</v>
      </c>
      <c r="N137">
        <f>(VLOOKUP($K137,Sheet3!$A$3:$E$355,2,FALSE)*1000)/(VLOOKUP($K137,$A$8:$E$413,2,FALSE))</f>
        <v>10.085073472544471</v>
      </c>
      <c r="O137">
        <f>(VLOOKUP($K137,Sheet3!$A$3:$E$355,3,FALSE)*1000)/(VLOOKUP($K137,$A$8:$E$413,3,FALSE))</f>
        <v>5.5125284738041005</v>
      </c>
      <c r="P137">
        <f>(VLOOKUP($K137,Sheet3!$A$3:$E$355,4,FALSE)*1000)/(VLOOKUP($K137,$A$8:$E$413,4,FALSE))</f>
        <v>6.5818997756170532</v>
      </c>
      <c r="Q137">
        <f>(VLOOKUP($K137,Sheet3!$A$3:$E$355,5,FALSE)*1000)/(VLOOKUP($K137,$A$8:$E$413,5,FALSE))</f>
        <v>6.5501858736059484</v>
      </c>
      <c r="R137" t="str">
        <f>IF(VLOOKUP($K137,Sheet5!$A$1:$C$384,3,FALSE)="SD",VLOOKUP($K137,Sheet5!$A$1:$B$384,2,FALSE),"oops")</f>
        <v>Suffolk</v>
      </c>
      <c r="S137" t="str">
        <f t="shared" si="6"/>
        <v>Ipswich</v>
      </c>
      <c r="T137">
        <f>N137+IF($R137="oops",0,VLOOKUP($R137,'unitaries counties'!$K$2:$Q$36,4,FALSE))</f>
        <v>10.852269239740238</v>
      </c>
      <c r="U137">
        <f>O137+IF($R137="oops",0,VLOOKUP($R137,'unitaries counties'!$K$2:$Q$36,4,FALSE))</f>
        <v>6.2797242409998679</v>
      </c>
      <c r="V137">
        <f>P137+IF($R137="oops",0,VLOOKUP($R137,'unitaries counties'!$K$2:$Q$36,4,FALSE))</f>
        <v>7.3490955428128206</v>
      </c>
      <c r="W137">
        <f>Q137+IF($R137="oops",0,VLOOKUP($R137,'unitaries counties'!$K$2:$Q$36,4,FALSE))</f>
        <v>7.3173816408017158</v>
      </c>
    </row>
    <row r="138" spans="1:23" x14ac:dyDescent="0.25">
      <c r="A138" t="s">
        <v>69</v>
      </c>
      <c r="B138">
        <f>VLOOKUP($A138,Sheet4!$A$8:$D$414,2,FALSE)</f>
        <v>307400</v>
      </c>
      <c r="C138">
        <f>VLOOKUP($A138,Sheet4!$A$8:$D$414,3,FALSE)</f>
        <v>311700</v>
      </c>
      <c r="D138">
        <f>VLOOKUP($A138,Sheet4!$A$8:$D$414,4,FALSE)</f>
        <v>316900</v>
      </c>
      <c r="E138">
        <v>323100</v>
      </c>
      <c r="K138" t="s">
        <v>122</v>
      </c>
      <c r="L138" t="s">
        <v>459</v>
      </c>
      <c r="N138">
        <f>(VLOOKUP($K138,Sheet3!$A$3:$E$355,2,FALSE)*1000)/(VLOOKUP($K138,$A$8:$E$413,2,FALSE))</f>
        <v>13.713872832369942</v>
      </c>
      <c r="O138">
        <f>(VLOOKUP($K138,Sheet3!$A$3:$E$355,3,FALSE)*1000)/(VLOOKUP($K138,$A$8:$E$413,3,FALSE))</f>
        <v>18.330924855491329</v>
      </c>
      <c r="P138">
        <f>(VLOOKUP($K138,Sheet3!$A$3:$E$355,4,FALSE)*1000)/(VLOOKUP($K138,$A$8:$E$413,4,FALSE))</f>
        <v>17.651734104046241</v>
      </c>
      <c r="Q138">
        <f>(VLOOKUP($K138,Sheet3!$A$3:$E$355,5,FALSE)*1000)/(VLOOKUP($K138,$A$8:$E$413,5,FALSE))</f>
        <v>16.640230713770727</v>
      </c>
      <c r="R138" t="str">
        <f>IF(VLOOKUP($K138,Sheet5!$A$1:$C$384,3,FALSE)="SD",VLOOKUP($K138,Sheet5!$A$1:$B$384,2,FALSE),"oops")</f>
        <v>oops</v>
      </c>
      <c r="S138" t="str">
        <f t="shared" si="6"/>
        <v>Isle of Wight</v>
      </c>
      <c r="T138">
        <f>N138+IF($R138="oops",0,VLOOKUP($R138,'unitaries counties'!$K$2:$Q$36,4,FALSE))</f>
        <v>13.713872832369942</v>
      </c>
      <c r="U138">
        <f>O138+IF($R138="oops",0,VLOOKUP($R138,'unitaries counties'!$K$2:$Q$36,4,FALSE))</f>
        <v>18.330924855491329</v>
      </c>
      <c r="V138">
        <f>P138+IF($R138="oops",0,VLOOKUP($R138,'unitaries counties'!$K$2:$Q$36,4,FALSE))</f>
        <v>17.651734104046241</v>
      </c>
      <c r="W138">
        <f>Q138+IF($R138="oops",0,VLOOKUP($R138,'unitaries counties'!$K$2:$Q$36,4,FALSE))</f>
        <v>16.640230713770727</v>
      </c>
    </row>
    <row r="139" spans="1:23" x14ac:dyDescent="0.25">
      <c r="A139" t="s">
        <v>70</v>
      </c>
      <c r="B139">
        <f>VLOOKUP($A139,Sheet4!$A$8:$D$414,2,FALSE)</f>
        <v>311100</v>
      </c>
      <c r="C139">
        <f>VLOOKUP($A139,Sheet4!$A$8:$D$414,3,FALSE)</f>
        <v>312200</v>
      </c>
      <c r="D139">
        <f>VLOOKUP($A139,Sheet4!$A$8:$D$414,4,FALSE)</f>
        <v>313300</v>
      </c>
      <c r="E139">
        <v>313600</v>
      </c>
      <c r="K139" t="s">
        <v>142</v>
      </c>
      <c r="L139" t="s">
        <v>459</v>
      </c>
      <c r="N139">
        <f>(VLOOKUP($K139,Sheet3!$A$3:$E$355,2,FALSE)*1000)/(VLOOKUP($K139,$A$8:$E$413,2,FALSE))</f>
        <v>0</v>
      </c>
      <c r="O139">
        <f>(VLOOKUP($K139,Sheet3!$A$3:$E$355,3,FALSE)*1000)/(VLOOKUP($K139,$A$8:$E$413,3,FALSE))</f>
        <v>0</v>
      </c>
      <c r="P139">
        <f>(VLOOKUP($K139,Sheet3!$A$3:$E$355,4,FALSE)*1000)/(VLOOKUP($K139,$A$8:$E$413,4,FALSE))</f>
        <v>0</v>
      </c>
      <c r="Q139">
        <f>(VLOOKUP($K139,Sheet3!$A$3:$E$355,5,FALSE)*1000)/(VLOOKUP($K139,$A$8:$E$413,5,FALSE))</f>
        <v>0</v>
      </c>
      <c r="R139" t="str">
        <f>IF(VLOOKUP($K139,Sheet5!$A$1:$C$384,3,FALSE)="SD",VLOOKUP($K139,Sheet5!$A$1:$B$384,2,FALSE),"oops")</f>
        <v>oops</v>
      </c>
      <c r="S139" t="str">
        <f t="shared" si="6"/>
        <v>Isles of Scilly</v>
      </c>
      <c r="T139">
        <f>N139+IF($R139="oops",0,VLOOKUP($R139,'unitaries counties'!$K$2:$Q$36,4,FALSE))</f>
        <v>0</v>
      </c>
      <c r="U139">
        <f>O139+IF($R139="oops",0,VLOOKUP($R139,'unitaries counties'!$K$2:$Q$36,4,FALSE))</f>
        <v>0</v>
      </c>
      <c r="V139">
        <f>P139+IF($R139="oops",0,VLOOKUP($R139,'unitaries counties'!$K$2:$Q$36,4,FALSE))</f>
        <v>0</v>
      </c>
      <c r="W139">
        <f>Q139+IF($R139="oops",0,VLOOKUP($R139,'unitaries counties'!$K$2:$Q$36,4,FALSE))</f>
        <v>0</v>
      </c>
    </row>
    <row r="140" spans="1:23" x14ac:dyDescent="0.25">
      <c r="A140" t="s">
        <v>71</v>
      </c>
      <c r="B140">
        <f>VLOOKUP($A140,Sheet4!$A$8:$D$414,2,FALSE)</f>
        <v>302300</v>
      </c>
      <c r="C140">
        <f>VLOOKUP($A140,Sheet4!$A$8:$D$414,3,FALSE)</f>
        <v>306200</v>
      </c>
      <c r="D140">
        <f>VLOOKUP($A140,Sheet4!$A$8:$D$414,4,FALSE)</f>
        <v>309000</v>
      </c>
      <c r="E140">
        <v>311300</v>
      </c>
      <c r="K140" t="s">
        <v>92</v>
      </c>
      <c r="L140" t="s">
        <v>457</v>
      </c>
      <c r="N140">
        <f>(VLOOKUP($K140,Sheet3!$A$3:$E$355,2,FALSE)*1000)/(VLOOKUP($K140,$A$8:$E$413,2,FALSE))</f>
        <v>25.373665480427047</v>
      </c>
      <c r="O140">
        <f>(VLOOKUP($K140,Sheet3!$A$3:$E$355,3,FALSE)*1000)/(VLOOKUP($K140,$A$8:$E$413,3,FALSE))</f>
        <v>27.98600699650175</v>
      </c>
      <c r="P140">
        <f>(VLOOKUP($K140,Sheet3!$A$3:$E$355,4,FALSE)*1000)/(VLOOKUP($K140,$A$8:$E$413,4,FALSE))</f>
        <v>52.787203102278234</v>
      </c>
      <c r="Q140">
        <f>(VLOOKUP($K140,Sheet3!$A$3:$E$355,5,FALSE)*1000)/(VLOOKUP($K140,$A$8:$E$413,5,FALSE))</f>
        <v>38.938388625592417</v>
      </c>
      <c r="R140" t="str">
        <f>IF(VLOOKUP($K140,Sheet5!$A$1:$C$384,3,FALSE)="SD",VLOOKUP($K140,Sheet5!$A$1:$B$384,2,FALSE),"oops")</f>
        <v>oops</v>
      </c>
      <c r="S140" t="str">
        <f t="shared" si="6"/>
        <v>Islington</v>
      </c>
      <c r="T140">
        <f>N140+IF($R140="oops",0,VLOOKUP($R140,'unitaries counties'!$K$2:$Q$36,4,FALSE))</f>
        <v>25.373665480427047</v>
      </c>
      <c r="U140">
        <f>O140+IF($R140="oops",0,VLOOKUP($R140,'unitaries counties'!$K$2:$Q$36,4,FALSE))</f>
        <v>27.98600699650175</v>
      </c>
      <c r="V140">
        <f>P140+IF($R140="oops",0,VLOOKUP($R140,'unitaries counties'!$K$2:$Q$36,4,FALSE))</f>
        <v>52.787203102278234</v>
      </c>
      <c r="W140">
        <f>Q140+IF($R140="oops",0,VLOOKUP($R140,'unitaries counties'!$K$2:$Q$36,4,FALSE))</f>
        <v>38.938388625592417</v>
      </c>
    </row>
    <row r="141" spans="1:23" x14ac:dyDescent="0.25">
      <c r="A141" t="s">
        <v>72</v>
      </c>
      <c r="B141">
        <f>VLOOKUP($A141,Sheet4!$A$8:$D$414,2,FALSE)</f>
        <v>205500</v>
      </c>
      <c r="C141">
        <f>VLOOKUP($A141,Sheet4!$A$8:$D$414,3,FALSE)</f>
        <v>206300</v>
      </c>
      <c r="D141">
        <f>VLOOKUP($A141,Sheet4!$A$8:$D$414,4,FALSE)</f>
        <v>206900</v>
      </c>
      <c r="E141">
        <v>207400</v>
      </c>
      <c r="K141" t="s">
        <v>93</v>
      </c>
      <c r="L141" t="s">
        <v>457</v>
      </c>
      <c r="N141">
        <f>(VLOOKUP($K141,Sheet3!$A$3:$E$355,2,FALSE)*1000)/(VLOOKUP($K141,$A$8:$E$413,2,FALSE))</f>
        <v>134.43483631871527</v>
      </c>
      <c r="O141">
        <f>(VLOOKUP($K141,Sheet3!$A$3:$E$355,3,FALSE)*1000)/(VLOOKUP($K141,$A$8:$E$413,3,FALSE))</f>
        <v>131.65109034267914</v>
      </c>
      <c r="P141">
        <f>(VLOOKUP($K141,Sheet3!$A$3:$E$355,4,FALSE)*1000)/(VLOOKUP($K141,$A$8:$E$413,4,FALSE))</f>
        <v>177.81427668982943</v>
      </c>
      <c r="Q141">
        <f>(VLOOKUP($K141,Sheet3!$A$3:$E$355,5,FALSE)*1000)/(VLOOKUP($K141,$A$8:$E$413,5,FALSE))</f>
        <v>195.23412443874278</v>
      </c>
      <c r="R141" t="str">
        <f>IF(VLOOKUP($K141,Sheet5!$A$1:$C$384,3,FALSE)="SD",VLOOKUP($K141,Sheet5!$A$1:$B$384,2,FALSE),"oops")</f>
        <v>oops</v>
      </c>
      <c r="S141" t="str">
        <f t="shared" si="6"/>
        <v>Kensington and Chelsea</v>
      </c>
      <c r="T141">
        <f>N141+IF($R141="oops",0,VLOOKUP($R141,'unitaries counties'!$K$2:$Q$36,4,FALSE))</f>
        <v>134.43483631871527</v>
      </c>
      <c r="U141">
        <f>O141+IF($R141="oops",0,VLOOKUP($R141,'unitaries counties'!$K$2:$Q$36,4,FALSE))</f>
        <v>131.65109034267914</v>
      </c>
      <c r="V141">
        <f>P141+IF($R141="oops",0,VLOOKUP($R141,'unitaries counties'!$K$2:$Q$36,4,FALSE))</f>
        <v>177.81427668982943</v>
      </c>
      <c r="W141">
        <f>Q141+IF($R141="oops",0,VLOOKUP($R141,'unitaries counties'!$K$2:$Q$36,4,FALSE))</f>
        <v>195.23412443874278</v>
      </c>
    </row>
    <row r="142" spans="1:23" x14ac:dyDescent="0.25">
      <c r="A142" t="s">
        <v>73</v>
      </c>
      <c r="B142">
        <f>VLOOKUP($A142,Sheet4!$A$8:$D$414,2,FALSE)</f>
        <v>264800</v>
      </c>
      <c r="C142">
        <f>VLOOKUP($A142,Sheet4!$A$8:$D$414,3,FALSE)</f>
        <v>266800</v>
      </c>
      <c r="D142">
        <f>VLOOKUP($A142,Sheet4!$A$8:$D$414,4,FALSE)</f>
        <v>269500</v>
      </c>
      <c r="E142">
        <v>270900</v>
      </c>
      <c r="K142" t="s">
        <v>286</v>
      </c>
      <c r="L142" t="s">
        <v>453</v>
      </c>
      <c r="N142">
        <f>(VLOOKUP($K142,Sheet3!$A$3:$E$355,2,FALSE)*1000)/(VLOOKUP($K142,$A$8:$E$413,2,FALSE))</f>
        <v>3.8002171552660151</v>
      </c>
      <c r="O142">
        <f>(VLOOKUP($K142,Sheet3!$A$3:$E$355,3,FALSE)*1000)/(VLOOKUP($K142,$A$8:$E$413,3,FALSE))</f>
        <v>4.3810548977395047</v>
      </c>
      <c r="P142">
        <f>(VLOOKUP($K142,Sheet3!$A$3:$E$355,4,FALSE)*1000)/(VLOOKUP($K142,$A$8:$E$413,4,FALSE))</f>
        <v>4.1257995735607675</v>
      </c>
      <c r="Q142">
        <f>(VLOOKUP($K142,Sheet3!$A$3:$E$355,5,FALSE)*1000)/(VLOOKUP($K142,$A$8:$E$413,5,FALSE))</f>
        <v>3.5970464135021096</v>
      </c>
      <c r="R142" t="str">
        <f>IF(VLOOKUP($K142,Sheet5!$A$1:$C$384,3,FALSE)="SD",VLOOKUP($K142,Sheet5!$A$1:$B$384,2,FALSE),"oops")</f>
        <v>Northamptonshire</v>
      </c>
      <c r="S142" t="str">
        <f t="shared" si="6"/>
        <v>Kettering</v>
      </c>
      <c r="T142">
        <f>N142+IF($R142="oops",0,VLOOKUP($R142,'unitaries counties'!$K$2:$Q$36,4,FALSE))</f>
        <v>3.4315265919887654</v>
      </c>
      <c r="U142">
        <f>O142+IF($R142="oops",0,VLOOKUP($R142,'unitaries counties'!$K$2:$Q$36,4,FALSE))</f>
        <v>4.012364334462255</v>
      </c>
      <c r="V142">
        <f>P142+IF($R142="oops",0,VLOOKUP($R142,'unitaries counties'!$K$2:$Q$36,4,FALSE))</f>
        <v>3.7571090102835178</v>
      </c>
      <c r="W142">
        <f>Q142+IF($R142="oops",0,VLOOKUP($R142,'unitaries counties'!$K$2:$Q$36,4,FALSE))</f>
        <v>3.2283558502248599</v>
      </c>
    </row>
    <row r="143" spans="1:23" x14ac:dyDescent="0.25">
      <c r="A143" t="s">
        <v>74</v>
      </c>
      <c r="B143">
        <f>VLOOKUP($A143,Sheet4!$A$8:$D$414,2,FALSE)</f>
        <v>246000</v>
      </c>
      <c r="C143">
        <f>VLOOKUP($A143,Sheet4!$A$8:$D$414,3,FALSE)</f>
        <v>247600</v>
      </c>
      <c r="D143">
        <f>VLOOKUP($A143,Sheet4!$A$8:$D$414,4,FALSE)</f>
        <v>249900</v>
      </c>
      <c r="E143">
        <v>251000</v>
      </c>
      <c r="K143" t="s">
        <v>346</v>
      </c>
      <c r="L143" t="s">
        <v>460</v>
      </c>
      <c r="N143">
        <f>(VLOOKUP($K143,Sheet3!$A$3:$E$355,2,FALSE)*1000)/(VLOOKUP($K143,$A$8:$E$413,2,FALSE))</f>
        <v>18.299180327868854</v>
      </c>
      <c r="O143">
        <f>(VLOOKUP($K143,Sheet3!$A$3:$E$355,3,FALSE)*1000)/(VLOOKUP($K143,$A$8:$E$413,3,FALSE))</f>
        <v>18.715159755268523</v>
      </c>
      <c r="P143">
        <f>(VLOOKUP($K143,Sheet3!$A$3:$E$355,4,FALSE)*1000)/(VLOOKUP($K143,$A$8:$E$413,4,FALSE))</f>
        <v>17.038539553752535</v>
      </c>
      <c r="Q143">
        <f>(VLOOKUP($K143,Sheet3!$A$3:$E$355,5,FALSE)*1000)/(VLOOKUP($K143,$A$8:$E$413,5,FALSE))</f>
        <v>18.741588156123822</v>
      </c>
      <c r="R143" t="str">
        <f>IF(VLOOKUP($K143,Sheet5!$A$1:$C$384,3,FALSE)="SD",VLOOKUP($K143,Sheet5!$A$1:$B$384,2,FALSE),"oops")</f>
        <v>Norfolk</v>
      </c>
      <c r="S143" t="str">
        <f t="shared" si="6"/>
        <v>King`s Lynn and West Norfolk</v>
      </c>
      <c r="T143">
        <f>N143+IF($R143="oops",0,VLOOKUP($R143,'unitaries counties'!$K$2:$Q$36,4,FALSE))</f>
        <v>17.107072577396263</v>
      </c>
      <c r="U143">
        <f>O143+IF($R143="oops",0,VLOOKUP($R143,'unitaries counties'!$K$2:$Q$36,4,FALSE))</f>
        <v>17.523052004795932</v>
      </c>
      <c r="V143">
        <f>P143+IF($R143="oops",0,VLOOKUP($R143,'unitaries counties'!$K$2:$Q$36,4,FALSE))</f>
        <v>15.846431803279945</v>
      </c>
      <c r="W143">
        <f>Q143+IF($R143="oops",0,VLOOKUP($R143,'unitaries counties'!$K$2:$Q$36,4,FALSE))</f>
        <v>17.549480405651231</v>
      </c>
    </row>
    <row r="144" spans="1:23" x14ac:dyDescent="0.25">
      <c r="A144" t="s">
        <v>310</v>
      </c>
      <c r="B144">
        <f>VLOOKUP($A144,Sheet4!$A$8:$D$414,2,FALSE)</f>
        <v>93400</v>
      </c>
      <c r="C144">
        <f>VLOOKUP($A144,Sheet4!$A$8:$D$414,3,FALSE)</f>
        <v>93500</v>
      </c>
      <c r="D144">
        <f>VLOOKUP($A144,Sheet4!$A$8:$D$414,4,FALSE)</f>
        <v>93700</v>
      </c>
      <c r="E144">
        <v>94300</v>
      </c>
      <c r="K144" t="s">
        <v>441</v>
      </c>
      <c r="L144" t="s">
        <v>456</v>
      </c>
      <c r="N144">
        <f>(VLOOKUP($K144,Sheet3!$A$3:$E$355,2,FALSE)*1000)/(VLOOKUP($K144,$A$8:$E$413,2,FALSE))</f>
        <v>4.9511909410386572</v>
      </c>
      <c r="O144">
        <f>(VLOOKUP($K144,Sheet3!$A$3:$E$355,3,FALSE)*1000)/(VLOOKUP($K144,$A$8:$E$413,3,FALSE))</f>
        <v>4.6448087431693992</v>
      </c>
      <c r="P144">
        <f>(VLOOKUP($K144,Sheet3!$A$3:$E$355,4,FALSE)*1000)/(VLOOKUP($K144,$A$8:$E$413,4,FALSE))</f>
        <v>6.5677469738383447</v>
      </c>
      <c r="Q144">
        <f>(VLOOKUP($K144,Sheet3!$A$3:$E$355,5,FALSE)*1000)/(VLOOKUP($K144,$A$8:$E$413,5,FALSE))</f>
        <v>7.4105754276827369</v>
      </c>
      <c r="R144" t="str">
        <f>IF(VLOOKUP($K144,Sheet5!$A$1:$C$384,3,FALSE)="SD",VLOOKUP($K144,Sheet5!$A$1:$B$384,2,FALSE),"oops")</f>
        <v>oops</v>
      </c>
      <c r="S144" t="str">
        <f t="shared" si="6"/>
        <v>Kingston upon Hull City of</v>
      </c>
      <c r="T144">
        <f>N144+IF($R144="oops",0,VLOOKUP($R144,'unitaries counties'!$K$2:$Q$36,4,FALSE))</f>
        <v>4.9511909410386572</v>
      </c>
      <c r="U144">
        <f>O144+IF($R144="oops",0,VLOOKUP($R144,'unitaries counties'!$K$2:$Q$36,4,FALSE))</f>
        <v>4.6448087431693992</v>
      </c>
      <c r="V144">
        <f>P144+IF($R144="oops",0,VLOOKUP($R144,'unitaries counties'!$K$2:$Q$36,4,FALSE))</f>
        <v>6.5677469738383447</v>
      </c>
      <c r="W144">
        <f>Q144+IF($R144="oops",0,VLOOKUP($R144,'unitaries counties'!$K$2:$Q$36,4,FALSE))</f>
        <v>7.4105754276827369</v>
      </c>
    </row>
    <row r="145" spans="1:23" x14ac:dyDescent="0.25">
      <c r="A145" t="s">
        <v>311</v>
      </c>
      <c r="B145">
        <f>VLOOKUP($A145,Sheet4!$A$8:$D$414,2,FALSE)</f>
        <v>74100</v>
      </c>
      <c r="C145">
        <f>VLOOKUP($A145,Sheet4!$A$8:$D$414,3,FALSE)</f>
        <v>74500</v>
      </c>
      <c r="D145">
        <f>VLOOKUP($A145,Sheet4!$A$8:$D$414,4,FALSE)</f>
        <v>74700</v>
      </c>
      <c r="E145">
        <v>75000</v>
      </c>
      <c r="K145" t="s">
        <v>114</v>
      </c>
      <c r="L145" t="s">
        <v>457</v>
      </c>
      <c r="N145">
        <f>(VLOOKUP($K145,Sheet3!$A$3:$E$355,2,FALSE)*1000)/(VLOOKUP($K145,$A$8:$E$413,2,FALSE))</f>
        <v>20.76923076923077</v>
      </c>
      <c r="O145">
        <f>(VLOOKUP($K145,Sheet3!$A$3:$E$355,3,FALSE)*1000)/(VLOOKUP($K145,$A$8:$E$413,3,FALSE))</f>
        <v>17.540983606557376</v>
      </c>
      <c r="P145">
        <f>(VLOOKUP($K145,Sheet3!$A$3:$E$355,4,FALSE)*1000)/(VLOOKUP($K145,$A$8:$E$413,4,FALSE))</f>
        <v>29.145885286783042</v>
      </c>
      <c r="Q145">
        <f>(VLOOKUP($K145,Sheet3!$A$3:$E$355,5,FALSE)*1000)/(VLOOKUP($K145,$A$8:$E$413,5,FALSE))</f>
        <v>34.478340451494816</v>
      </c>
      <c r="R145" t="str">
        <f>IF(VLOOKUP($K145,Sheet5!$A$1:$C$384,3,FALSE)="SD",VLOOKUP($K145,Sheet5!$A$1:$B$384,2,FALSE),"oops")</f>
        <v>oops</v>
      </c>
      <c r="S145" t="str">
        <f t="shared" si="6"/>
        <v>Kingston upon Thames</v>
      </c>
      <c r="T145">
        <f>N145+IF($R145="oops",0,VLOOKUP($R145,'unitaries counties'!$K$2:$Q$36,4,FALSE))</f>
        <v>20.76923076923077</v>
      </c>
      <c r="U145">
        <f>O145+IF($R145="oops",0,VLOOKUP($R145,'unitaries counties'!$K$2:$Q$36,4,FALSE))</f>
        <v>17.540983606557376</v>
      </c>
      <c r="V145">
        <f>P145+IF($R145="oops",0,VLOOKUP($R145,'unitaries counties'!$K$2:$Q$36,4,FALSE))</f>
        <v>29.145885286783042</v>
      </c>
      <c r="W145">
        <f>Q145+IF($R145="oops",0,VLOOKUP($R145,'unitaries counties'!$K$2:$Q$36,4,FALSE))</f>
        <v>34.478340451494816</v>
      </c>
    </row>
    <row r="146" spans="1:23" x14ac:dyDescent="0.25">
      <c r="A146" t="s">
        <v>312</v>
      </c>
      <c r="B146">
        <f>VLOOKUP($A146,Sheet4!$A$8:$D$414,2,FALSE)</f>
        <v>83100</v>
      </c>
      <c r="C146">
        <f>VLOOKUP($A146,Sheet4!$A$8:$D$414,3,FALSE)</f>
        <v>83600</v>
      </c>
      <c r="D146">
        <f>VLOOKUP($A146,Sheet4!$A$8:$D$414,4,FALSE)</f>
        <v>84300</v>
      </c>
      <c r="E146">
        <v>84400</v>
      </c>
      <c r="K146" t="s">
        <v>51</v>
      </c>
      <c r="L146" t="s">
        <v>457</v>
      </c>
      <c r="N146">
        <f>(VLOOKUP($K146,Sheet3!$A$3:$E$355,2,FALSE)*1000)/(VLOOKUP($K146,$A$8:$E$413,2,FALSE))</f>
        <v>6.3837994214079075</v>
      </c>
      <c r="O146">
        <f>(VLOOKUP($K146,Sheet3!$A$3:$E$355,3,FALSE)*1000)/(VLOOKUP($K146,$A$8:$E$413,3,FALSE))</f>
        <v>5.8187903418599092</v>
      </c>
      <c r="P146">
        <f>(VLOOKUP($K146,Sheet3!$A$3:$E$355,4,FALSE)*1000)/(VLOOKUP($K146,$A$8:$E$413,4,FALSE))</f>
        <v>7.0354609929078018</v>
      </c>
      <c r="Q146">
        <f>(VLOOKUP($K146,Sheet3!$A$3:$E$355,5,FALSE)*1000)/(VLOOKUP($K146,$A$8:$E$413,5,FALSE))</f>
        <v>3.5088131609870739</v>
      </c>
      <c r="R146" t="str">
        <f>IF(VLOOKUP($K146,Sheet5!$A$1:$C$384,3,FALSE)="SD",VLOOKUP($K146,Sheet5!$A$1:$B$384,2,FALSE),"oops")</f>
        <v>oops</v>
      </c>
      <c r="S146" t="str">
        <f t="shared" si="6"/>
        <v>Kirklees</v>
      </c>
      <c r="T146">
        <f>N146+IF($R146="oops",0,VLOOKUP($R146,'unitaries counties'!$K$2:$Q$36,4,FALSE))</f>
        <v>6.3837994214079075</v>
      </c>
      <c r="U146">
        <f>O146+IF($R146="oops",0,VLOOKUP($R146,'unitaries counties'!$K$2:$Q$36,4,FALSE))</f>
        <v>5.8187903418599092</v>
      </c>
      <c r="V146">
        <f>P146+IF($R146="oops",0,VLOOKUP($R146,'unitaries counties'!$K$2:$Q$36,4,FALSE))</f>
        <v>7.0354609929078018</v>
      </c>
      <c r="W146">
        <f>Q146+IF($R146="oops",0,VLOOKUP($R146,'unitaries counties'!$K$2:$Q$36,4,FALSE))</f>
        <v>3.5088131609870739</v>
      </c>
    </row>
    <row r="147" spans="1:23" x14ac:dyDescent="0.25">
      <c r="A147" t="s">
        <v>313</v>
      </c>
      <c r="B147">
        <f>VLOOKUP($A147,Sheet4!$A$8:$D$414,2,FALSE)</f>
        <v>97100</v>
      </c>
      <c r="C147">
        <f>VLOOKUP($A147,Sheet4!$A$8:$D$414,3,FALSE)</f>
        <v>97700</v>
      </c>
      <c r="D147">
        <f>VLOOKUP($A147,Sheet4!$A$8:$D$414,4,FALSE)</f>
        <v>98700</v>
      </c>
      <c r="E147">
        <v>99600</v>
      </c>
      <c r="K147" t="s">
        <v>35</v>
      </c>
      <c r="L147" t="s">
        <v>457</v>
      </c>
      <c r="N147">
        <f>(VLOOKUP($K147,Sheet3!$A$3:$E$355,2,FALSE)*1000)/(VLOOKUP($K147,$A$8:$E$413,2,FALSE))</f>
        <v>-2.0394289598912305</v>
      </c>
      <c r="O147">
        <f>(VLOOKUP($K147,Sheet3!$A$3:$E$355,3,FALSE)*1000)/(VLOOKUP($K147,$A$8:$E$413,3,FALSE))</f>
        <v>-2.8005464480874318</v>
      </c>
      <c r="P147">
        <f>(VLOOKUP($K147,Sheet3!$A$3:$E$355,4,FALSE)*1000)/(VLOOKUP($K147,$A$8:$E$413,4,FALSE))</f>
        <v>4.2906100068540098</v>
      </c>
      <c r="Q147">
        <f>(VLOOKUP($K147,Sheet3!$A$3:$E$355,5,FALSE)*1000)/(VLOOKUP($K147,$A$8:$E$413,5,FALSE))</f>
        <v>3.5915010281014395</v>
      </c>
      <c r="R147" t="str">
        <f>IF(VLOOKUP($K147,Sheet5!$A$1:$C$384,3,FALSE)="SD",VLOOKUP($K147,Sheet5!$A$1:$B$384,2,FALSE),"oops")</f>
        <v>oops</v>
      </c>
      <c r="S147" t="str">
        <f t="shared" si="6"/>
        <v>Knowsley</v>
      </c>
      <c r="T147">
        <f>N147+IF($R147="oops",0,VLOOKUP($R147,'unitaries counties'!$K$2:$Q$36,4,FALSE))</f>
        <v>-2.0394289598912305</v>
      </c>
      <c r="U147">
        <f>O147+IF($R147="oops",0,VLOOKUP($R147,'unitaries counties'!$K$2:$Q$36,4,FALSE))</f>
        <v>-2.8005464480874318</v>
      </c>
      <c r="V147">
        <f>P147+IF($R147="oops",0,VLOOKUP($R147,'unitaries counties'!$K$2:$Q$36,4,FALSE))</f>
        <v>4.2906100068540098</v>
      </c>
      <c r="W147">
        <f>Q147+IF($R147="oops",0,VLOOKUP($R147,'unitaries counties'!$K$2:$Q$36,4,FALSE))</f>
        <v>3.5915010281014395</v>
      </c>
    </row>
    <row r="148" spans="1:23" x14ac:dyDescent="0.25">
      <c r="A148" t="s">
        <v>314</v>
      </c>
      <c r="B148">
        <f>VLOOKUP($A148,Sheet4!$A$8:$D$414,2,FALSE)</f>
        <v>116500</v>
      </c>
      <c r="C148">
        <f>VLOOKUP($A148,Sheet4!$A$8:$D$414,3,FALSE)</f>
        <v>116900</v>
      </c>
      <c r="D148">
        <f>VLOOKUP($A148,Sheet4!$A$8:$D$414,4,FALSE)</f>
        <v>117100</v>
      </c>
      <c r="E148">
        <v>117700</v>
      </c>
      <c r="K148" t="s">
        <v>94</v>
      </c>
      <c r="L148" t="s">
        <v>457</v>
      </c>
      <c r="N148">
        <f>(VLOOKUP($K148,Sheet3!$A$3:$E$355,2,FALSE)*1000)/(VLOOKUP($K148,$A$8:$E$413,2,FALSE))</f>
        <v>5.2431145868752127</v>
      </c>
      <c r="O148">
        <f>(VLOOKUP($K148,Sheet3!$A$3:$E$355,3,FALSE)*1000)/(VLOOKUP($K148,$A$8:$E$413,3,FALSE))</f>
        <v>23.567349680886799</v>
      </c>
      <c r="P148">
        <f>(VLOOKUP($K148,Sheet3!$A$3:$E$355,4,FALSE)*1000)/(VLOOKUP($K148,$A$8:$E$413,4,FALSE))</f>
        <v>19.149425287356323</v>
      </c>
      <c r="Q148">
        <f>(VLOOKUP($K148,Sheet3!$A$3:$E$355,5,FALSE)*1000)/(VLOOKUP($K148,$A$8:$E$413,5,FALSE))</f>
        <v>38.69761444229529</v>
      </c>
      <c r="R148" t="str">
        <f>IF(VLOOKUP($K148,Sheet5!$A$1:$C$384,3,FALSE)="SD",VLOOKUP($K148,Sheet5!$A$1:$B$384,2,FALSE),"oops")</f>
        <v>oops</v>
      </c>
      <c r="S148" t="str">
        <f t="shared" si="6"/>
        <v>Lambeth</v>
      </c>
      <c r="T148">
        <f>N148+IF($R148="oops",0,VLOOKUP($R148,'unitaries counties'!$K$2:$Q$36,4,FALSE))</f>
        <v>5.2431145868752127</v>
      </c>
      <c r="U148">
        <f>O148+IF($R148="oops",0,VLOOKUP($R148,'unitaries counties'!$K$2:$Q$36,4,FALSE))</f>
        <v>23.567349680886799</v>
      </c>
      <c r="V148">
        <f>P148+IF($R148="oops",0,VLOOKUP($R148,'unitaries counties'!$K$2:$Q$36,4,FALSE))</f>
        <v>19.149425287356323</v>
      </c>
      <c r="W148">
        <f>Q148+IF($R148="oops",0,VLOOKUP($R148,'unitaries counties'!$K$2:$Q$36,4,FALSE))</f>
        <v>38.69761444229529</v>
      </c>
    </row>
    <row r="149" spans="1:23" x14ac:dyDescent="0.25">
      <c r="A149" t="s">
        <v>315</v>
      </c>
      <c r="B149">
        <f>VLOOKUP($A149,Sheet4!$A$8:$D$414,2,FALSE)</f>
        <v>98000</v>
      </c>
      <c r="C149">
        <f>VLOOKUP($A149,Sheet4!$A$8:$D$414,3,FALSE)</f>
        <v>97900</v>
      </c>
      <c r="D149">
        <f>VLOOKUP($A149,Sheet4!$A$8:$D$414,4,FALSE)</f>
        <v>98000</v>
      </c>
      <c r="E149">
        <v>98100</v>
      </c>
      <c r="K149" t="s">
        <v>246</v>
      </c>
      <c r="L149" t="s">
        <v>453</v>
      </c>
      <c r="N149">
        <f>(VLOOKUP($K149,Sheet3!$A$3:$E$355,2,FALSE)*1000)/(VLOOKUP($K149,$A$8:$E$413,2,FALSE))</f>
        <v>11.522058823529411</v>
      </c>
      <c r="O149">
        <f>(VLOOKUP($K149,Sheet3!$A$3:$E$355,3,FALSE)*1000)/(VLOOKUP($K149,$A$8:$E$413,3,FALSE))</f>
        <v>11.692195477753465</v>
      </c>
      <c r="P149">
        <f>(VLOOKUP($K149,Sheet3!$A$3:$E$355,4,FALSE)*1000)/(VLOOKUP($K149,$A$8:$E$413,4,FALSE))</f>
        <v>11.785195936139333</v>
      </c>
      <c r="Q149">
        <f>(VLOOKUP($K149,Sheet3!$A$3:$E$355,5,FALSE)*1000)/(VLOOKUP($K149,$A$8:$E$413,5,FALSE))</f>
        <v>10.937723693629206</v>
      </c>
      <c r="R149" t="str">
        <f>IF(VLOOKUP($K149,Sheet5!$A$1:$C$384,3,FALSE)="SD",VLOOKUP($K149,Sheet5!$A$1:$B$384,2,FALSE),"oops")</f>
        <v>Lancashire</v>
      </c>
      <c r="S149" t="str">
        <f t="shared" si="6"/>
        <v>Lancaster</v>
      </c>
      <c r="T149">
        <f>N149+IF($R149="oops",0,VLOOKUP($R149,'unitaries counties'!$K$2:$Q$36,4,FALSE))</f>
        <v>11.437873616073007</v>
      </c>
      <c r="U149">
        <f>O149+IF($R149="oops",0,VLOOKUP($R149,'unitaries counties'!$K$2:$Q$36,4,FALSE))</f>
        <v>11.608010270297061</v>
      </c>
      <c r="V149">
        <f>P149+IF($R149="oops",0,VLOOKUP($R149,'unitaries counties'!$K$2:$Q$36,4,FALSE))</f>
        <v>11.701010728682929</v>
      </c>
      <c r="W149">
        <f>Q149+IF($R149="oops",0,VLOOKUP($R149,'unitaries counties'!$K$2:$Q$36,4,FALSE))</f>
        <v>10.853538486172802</v>
      </c>
    </row>
    <row r="150" spans="1:23" x14ac:dyDescent="0.25">
      <c r="A150" t="s">
        <v>76</v>
      </c>
      <c r="B150">
        <f>VLOOKUP($A150,Sheet4!$A$8:$D$414,2,FALSE)</f>
        <v>154800</v>
      </c>
      <c r="C150">
        <f>VLOOKUP($A150,Sheet4!$A$8:$D$414,3,FALSE)</f>
        <v>156500</v>
      </c>
      <c r="D150">
        <f>VLOOKUP($A150,Sheet4!$A$8:$D$414,4,FALSE)</f>
        <v>157800</v>
      </c>
      <c r="E150">
        <v>159200</v>
      </c>
      <c r="K150" t="s">
        <v>52</v>
      </c>
      <c r="L150" t="s">
        <v>457</v>
      </c>
      <c r="N150">
        <f>(VLOOKUP($K150,Sheet3!$A$3:$E$355,2,FALSE)*1000)/(VLOOKUP($K150,$A$8:$E$413,2,FALSE))</f>
        <v>9.2982927812878078</v>
      </c>
      <c r="O150">
        <f>(VLOOKUP($K150,Sheet3!$A$3:$E$355,3,FALSE)*1000)/(VLOOKUP($K150,$A$8:$E$413,3,FALSE))</f>
        <v>8.0845371856607819</v>
      </c>
      <c r="P150">
        <f>(VLOOKUP($K150,Sheet3!$A$3:$E$355,4,FALSE)*1000)/(VLOOKUP($K150,$A$8:$E$413,4,FALSE))</f>
        <v>9.0901824963367517</v>
      </c>
      <c r="Q150">
        <f>(VLOOKUP($K150,Sheet3!$A$3:$E$355,5,FALSE)*1000)/(VLOOKUP($K150,$A$8:$E$413,5,FALSE))</f>
        <v>8.2407285205226337</v>
      </c>
      <c r="R150" t="str">
        <f>IF(VLOOKUP($K150,Sheet5!$A$1:$C$384,3,FALSE)="SD",VLOOKUP($K150,Sheet5!$A$1:$B$384,2,FALSE),"oops")</f>
        <v>oops</v>
      </c>
      <c r="S150" t="str">
        <f t="shared" si="6"/>
        <v>Leeds</v>
      </c>
      <c r="T150">
        <f>N150+IF($R150="oops",0,VLOOKUP($R150,'unitaries counties'!$K$2:$Q$36,4,FALSE))</f>
        <v>9.2982927812878078</v>
      </c>
      <c r="U150">
        <f>O150+IF($R150="oops",0,VLOOKUP($R150,'unitaries counties'!$K$2:$Q$36,4,FALSE))</f>
        <v>8.0845371856607819</v>
      </c>
      <c r="V150">
        <f>P150+IF($R150="oops",0,VLOOKUP($R150,'unitaries counties'!$K$2:$Q$36,4,FALSE))</f>
        <v>9.0901824963367517</v>
      </c>
      <c r="W150">
        <f>Q150+IF($R150="oops",0,VLOOKUP($R150,'unitaries counties'!$K$2:$Q$36,4,FALSE))</f>
        <v>8.2407285205226337</v>
      </c>
    </row>
    <row r="151" spans="1:23" x14ac:dyDescent="0.25">
      <c r="A151" t="s">
        <v>77</v>
      </c>
      <c r="B151">
        <f>VLOOKUP($A151,Sheet4!$A$8:$D$414,2,FALSE)</f>
        <v>250300</v>
      </c>
      <c r="C151">
        <f>VLOOKUP($A151,Sheet4!$A$8:$D$414,3,FALSE)</f>
        <v>252500</v>
      </c>
      <c r="D151">
        <f>VLOOKUP($A151,Sheet4!$A$8:$D$414,4,FALSE)</f>
        <v>255600</v>
      </c>
      <c r="E151">
        <v>260000</v>
      </c>
      <c r="K151" t="s">
        <v>55</v>
      </c>
      <c r="L151" t="s">
        <v>456</v>
      </c>
      <c r="N151">
        <f>(VLOOKUP($K151,Sheet3!$A$3:$E$355,2,FALSE)*1000)/(VLOOKUP($K151,$A$8:$E$413,2,FALSE))</f>
        <v>10.109477635283078</v>
      </c>
      <c r="O151">
        <f>(VLOOKUP($K151,Sheet3!$A$3:$E$355,3,FALSE)*1000)/(VLOOKUP($K151,$A$8:$E$413,3,FALSE))</f>
        <v>1.948291782086796</v>
      </c>
      <c r="P151">
        <f>(VLOOKUP($K151,Sheet3!$A$3:$E$355,4,FALSE)*1000)/(VLOOKUP($K151,$A$8:$E$413,4,FALSE))</f>
        <v>2.041868932038835</v>
      </c>
      <c r="Q151">
        <f>(VLOOKUP($K151,Sheet3!$A$3:$E$355,5,FALSE)*1000)/(VLOOKUP($K151,$A$8:$E$413,5,FALSE))</f>
        <v>7.1230398069963812</v>
      </c>
      <c r="R151" t="str">
        <f>IF(VLOOKUP($K151,Sheet5!$A$1:$C$384,3,FALSE)="SD",VLOOKUP($K151,Sheet5!$A$1:$B$384,2,FALSE),"oops")</f>
        <v>oops</v>
      </c>
      <c r="S151" t="str">
        <f t="shared" si="6"/>
        <v>Leicester</v>
      </c>
      <c r="T151">
        <f>N151+IF($R151="oops",0,VLOOKUP($R151,'unitaries counties'!$K$2:$Q$36,4,FALSE))</f>
        <v>10.109477635283078</v>
      </c>
      <c r="U151">
        <f>O151+IF($R151="oops",0,VLOOKUP($R151,'unitaries counties'!$K$2:$Q$36,4,FALSE))</f>
        <v>1.948291782086796</v>
      </c>
      <c r="V151">
        <f>P151+IF($R151="oops",0,VLOOKUP($R151,'unitaries counties'!$K$2:$Q$36,4,FALSE))</f>
        <v>2.041868932038835</v>
      </c>
      <c r="W151">
        <f>Q151+IF($R151="oops",0,VLOOKUP($R151,'unitaries counties'!$K$2:$Q$36,4,FALSE))</f>
        <v>7.1230398069963812</v>
      </c>
    </row>
    <row r="152" spans="1:23" x14ac:dyDescent="0.25">
      <c r="A152" t="s">
        <v>78</v>
      </c>
      <c r="B152">
        <f>VLOOKUP($A152,Sheet4!$A$8:$D$414,2,FALSE)</f>
        <v>195400</v>
      </c>
      <c r="C152">
        <f>VLOOKUP($A152,Sheet4!$A$8:$D$414,3,FALSE)</f>
        <v>199600</v>
      </c>
      <c r="D152">
        <f>VLOOKUP($A152,Sheet4!$A$8:$D$414,4,FALSE)</f>
        <v>203600</v>
      </c>
      <c r="E152">
        <v>205800</v>
      </c>
      <c r="K152" t="s">
        <v>363</v>
      </c>
      <c r="L152" t="s">
        <v>460</v>
      </c>
      <c r="N152">
        <f>(VLOOKUP($K152,Sheet3!$A$3:$E$355,2,FALSE)*1000)/(VLOOKUP($K152,$A$8:$E$413,2,FALSE))</f>
        <v>3.9646201873048907</v>
      </c>
      <c r="O152">
        <f>(VLOOKUP($K152,Sheet3!$A$3:$E$355,3,FALSE)*1000)/(VLOOKUP($K152,$A$8:$E$413,3,FALSE))</f>
        <v>3.4397528321318229</v>
      </c>
      <c r="P152">
        <f>(VLOOKUP($K152,Sheet3!$A$3:$E$355,4,FALSE)*1000)/(VLOOKUP($K152,$A$8:$E$413,4,FALSE))</f>
        <v>3.0532786885245899</v>
      </c>
      <c r="Q152">
        <f>(VLOOKUP($K152,Sheet3!$A$3:$E$355,5,FALSE)*1000)/(VLOOKUP($K152,$A$8:$E$413,5,FALSE))</f>
        <v>2.5531914893617023</v>
      </c>
      <c r="R152" t="str">
        <f>IF(VLOOKUP($K152,Sheet5!$A$1:$C$384,3,FALSE)="SD",VLOOKUP($K152,Sheet5!$A$1:$B$384,2,FALSE),"oops")</f>
        <v>East Sussex</v>
      </c>
      <c r="S152" t="str">
        <f t="shared" si="6"/>
        <v>Lewes</v>
      </c>
      <c r="T152">
        <f>N152+IF($R152="oops",0,VLOOKUP($R152,'unitaries counties'!$K$2:$Q$36,4,FALSE))</f>
        <v>5.0253427084424773</v>
      </c>
      <c r="U152">
        <f>O152+IF($R152="oops",0,VLOOKUP($R152,'unitaries counties'!$K$2:$Q$36,4,FALSE))</f>
        <v>4.50047535326941</v>
      </c>
      <c r="V152">
        <f>P152+IF($R152="oops",0,VLOOKUP($R152,'unitaries counties'!$K$2:$Q$36,4,FALSE))</f>
        <v>4.1140012096621765</v>
      </c>
      <c r="W152">
        <f>Q152+IF($R152="oops",0,VLOOKUP($R152,'unitaries counties'!$K$2:$Q$36,4,FALSE))</f>
        <v>3.6139140104992888</v>
      </c>
    </row>
    <row r="153" spans="1:23" x14ac:dyDescent="0.25">
      <c r="A153" t="s">
        <v>79</v>
      </c>
      <c r="B153">
        <f>VLOOKUP($A153,Sheet4!$A$8:$D$414,2,FALSE)</f>
        <v>179000</v>
      </c>
      <c r="C153">
        <f>VLOOKUP($A153,Sheet4!$A$8:$D$414,3,FALSE)</f>
        <v>181800</v>
      </c>
      <c r="D153">
        <f>VLOOKUP($A153,Sheet4!$A$8:$D$414,4,FALSE)</f>
        <v>184500</v>
      </c>
      <c r="E153">
        <v>186400</v>
      </c>
      <c r="K153" t="s">
        <v>95</v>
      </c>
      <c r="L153" t="s">
        <v>457</v>
      </c>
      <c r="N153">
        <f>(VLOOKUP($K153,Sheet3!$A$3:$E$355,2,FALSE)*1000)/(VLOOKUP($K153,$A$8:$E$413,2,FALSE))</f>
        <v>10.380917159763314</v>
      </c>
      <c r="O153">
        <f>(VLOOKUP($K153,Sheet3!$A$3:$E$355,3,FALSE)*1000)/(VLOOKUP($K153,$A$8:$E$413,3,FALSE))</f>
        <v>10.976146788990826</v>
      </c>
      <c r="P153">
        <f>(VLOOKUP($K153,Sheet3!$A$3:$E$355,4,FALSE)*1000)/(VLOOKUP($K153,$A$8:$E$413,4,FALSE))</f>
        <v>16.623329721921269</v>
      </c>
      <c r="Q153">
        <f>(VLOOKUP($K153,Sheet3!$A$3:$E$355,5,FALSE)*1000)/(VLOOKUP($K153,$A$8:$E$413,5,FALSE))</f>
        <v>17.350852272727273</v>
      </c>
      <c r="R153" t="str">
        <f>IF(VLOOKUP($K153,Sheet5!$A$1:$C$384,3,FALSE)="SD",VLOOKUP($K153,Sheet5!$A$1:$B$384,2,FALSE),"oops")</f>
        <v>oops</v>
      </c>
      <c r="S153" t="str">
        <f t="shared" si="6"/>
        <v>Lewisham</v>
      </c>
      <c r="T153">
        <f>N153+IF($R153="oops",0,VLOOKUP($R153,'unitaries counties'!$K$2:$Q$36,4,FALSE))</f>
        <v>10.380917159763314</v>
      </c>
      <c r="U153">
        <f>O153+IF($R153="oops",0,VLOOKUP($R153,'unitaries counties'!$K$2:$Q$36,4,FALSE))</f>
        <v>10.976146788990826</v>
      </c>
      <c r="V153">
        <f>P153+IF($R153="oops",0,VLOOKUP($R153,'unitaries counties'!$K$2:$Q$36,4,FALSE))</f>
        <v>16.623329721921269</v>
      </c>
      <c r="W153">
        <f>Q153+IF($R153="oops",0,VLOOKUP($R153,'unitaries counties'!$K$2:$Q$36,4,FALSE))</f>
        <v>17.350852272727273</v>
      </c>
    </row>
    <row r="154" spans="1:23" x14ac:dyDescent="0.25">
      <c r="A154" t="s">
        <v>80</v>
      </c>
      <c r="B154">
        <f>VLOOKUP($A154,Sheet4!$A$8:$D$414,2,FALSE)</f>
        <v>170000</v>
      </c>
      <c r="C154">
        <f>VLOOKUP($A154,Sheet4!$A$8:$D$414,3,FALSE)</f>
        <v>172100</v>
      </c>
      <c r="D154">
        <f>VLOOKUP($A154,Sheet4!$A$8:$D$414,4,FALSE)</f>
        <v>174300</v>
      </c>
      <c r="E154">
        <v>174800</v>
      </c>
      <c r="K154" t="s">
        <v>299</v>
      </c>
      <c r="L154" t="s">
        <v>460</v>
      </c>
      <c r="N154">
        <f>(VLOOKUP($K154,Sheet3!$A$3:$E$355,2,FALSE)*1000)/(VLOOKUP($K154,$A$8:$E$413,2,FALSE))</f>
        <v>13.46</v>
      </c>
      <c r="O154">
        <f>(VLOOKUP($K154,Sheet3!$A$3:$E$355,3,FALSE)*1000)/(VLOOKUP($K154,$A$8:$E$413,3,FALSE))</f>
        <v>11.474103585657371</v>
      </c>
      <c r="P154">
        <f>(VLOOKUP($K154,Sheet3!$A$3:$E$355,4,FALSE)*1000)/(VLOOKUP($K154,$A$8:$E$413,4,FALSE))</f>
        <v>10.68384539147671</v>
      </c>
      <c r="Q154">
        <f>(VLOOKUP($K154,Sheet3!$A$3:$E$355,5,FALSE)*1000)/(VLOOKUP($K154,$A$8:$E$413,5,FALSE))</f>
        <v>10.039525691699605</v>
      </c>
      <c r="R154" t="str">
        <f>IF(VLOOKUP($K154,Sheet5!$A$1:$C$384,3,FALSE)="SD",VLOOKUP($K154,Sheet5!$A$1:$B$384,2,FALSE),"oops")</f>
        <v>Staffordshire</v>
      </c>
      <c r="S154" t="str">
        <f t="shared" si="6"/>
        <v>Lichfield</v>
      </c>
      <c r="T154">
        <f>N154+IF($R154="oops",0,VLOOKUP($R154,'unitaries counties'!$K$2:$Q$36,4,FALSE))</f>
        <v>13.660879591109</v>
      </c>
      <c r="U154">
        <f>O154+IF($R154="oops",0,VLOOKUP($R154,'unitaries counties'!$K$2:$Q$36,4,FALSE))</f>
        <v>11.67498317676637</v>
      </c>
      <c r="V154">
        <f>P154+IF($R154="oops",0,VLOOKUP($R154,'unitaries counties'!$K$2:$Q$36,4,FALSE))</f>
        <v>10.884724982585709</v>
      </c>
      <c r="W154">
        <f>Q154+IF($R154="oops",0,VLOOKUP($R154,'unitaries counties'!$K$2:$Q$36,4,FALSE))</f>
        <v>10.240405282808604</v>
      </c>
    </row>
    <row r="155" spans="1:23" x14ac:dyDescent="0.25">
      <c r="A155" t="s">
        <v>81</v>
      </c>
      <c r="B155">
        <f>VLOOKUP($A155,Sheet4!$A$8:$D$414,2,FALSE)</f>
        <v>155000</v>
      </c>
      <c r="C155">
        <f>VLOOKUP($A155,Sheet4!$A$8:$D$414,3,FALSE)</f>
        <v>156600</v>
      </c>
      <c r="D155">
        <f>VLOOKUP($A155,Sheet4!$A$8:$D$414,4,FALSE)</f>
        <v>158300</v>
      </c>
      <c r="E155">
        <v>159500</v>
      </c>
      <c r="K155" t="s">
        <v>278</v>
      </c>
      <c r="L155" t="s">
        <v>458</v>
      </c>
      <c r="N155">
        <f>(VLOOKUP($K155,Sheet3!$A$3:$E$355,2,FALSE)*1000)/(VLOOKUP($K155,$A$8:$E$413,2,FALSE))</f>
        <v>22.676211453744493</v>
      </c>
      <c r="O155">
        <f>(VLOOKUP($K155,Sheet3!$A$3:$E$355,3,FALSE)*1000)/(VLOOKUP($K155,$A$8:$E$413,3,FALSE))</f>
        <v>26.106290672451195</v>
      </c>
      <c r="P155">
        <f>(VLOOKUP($K155,Sheet3!$A$3:$E$355,4,FALSE)*1000)/(VLOOKUP($K155,$A$8:$E$413,4,FALSE))</f>
        <v>26.326530612244898</v>
      </c>
      <c r="Q155">
        <f>(VLOOKUP($K155,Sheet3!$A$3:$E$355,5,FALSE)*1000)/(VLOOKUP($K155,$A$8:$E$413,5,FALSE))</f>
        <v>24.397463002114165</v>
      </c>
      <c r="R155" t="str">
        <f>IF(VLOOKUP($K155,Sheet5!$A$1:$C$384,3,FALSE)="SD",VLOOKUP($K155,Sheet5!$A$1:$B$384,2,FALSE),"oops")</f>
        <v>Lincolnshire</v>
      </c>
      <c r="S155" t="str">
        <f t="shared" si="6"/>
        <v>Lincoln</v>
      </c>
      <c r="T155">
        <f>N155+IF($R155="oops",0,VLOOKUP($R155,'unitaries counties'!$K$2:$Q$36,4,FALSE))</f>
        <v>22.676211453744493</v>
      </c>
      <c r="U155">
        <f>O155+IF($R155="oops",0,VLOOKUP($R155,'unitaries counties'!$K$2:$Q$36,4,FALSE))</f>
        <v>26.106290672451195</v>
      </c>
      <c r="V155">
        <f>P155+IF($R155="oops",0,VLOOKUP($R155,'unitaries counties'!$K$2:$Q$36,4,FALSE))</f>
        <v>26.326530612244898</v>
      </c>
      <c r="W155">
        <f>Q155+IF($R155="oops",0,VLOOKUP($R155,'unitaries counties'!$K$2:$Q$36,4,FALSE))</f>
        <v>24.397463002114165</v>
      </c>
    </row>
    <row r="156" spans="1:23" x14ac:dyDescent="0.25">
      <c r="A156" t="s">
        <v>316</v>
      </c>
      <c r="B156">
        <f>VLOOKUP($A156,Sheet4!$A$8:$D$414,2,FALSE)</f>
        <v>116700</v>
      </c>
      <c r="C156">
        <f>VLOOKUP($A156,Sheet4!$A$8:$D$414,3,FALSE)</f>
        <v>120200</v>
      </c>
      <c r="D156">
        <f>VLOOKUP($A156,Sheet4!$A$8:$D$414,4,FALSE)</f>
        <v>122700</v>
      </c>
      <c r="E156">
        <v>125200</v>
      </c>
      <c r="K156" t="s">
        <v>36</v>
      </c>
      <c r="L156" t="s">
        <v>457</v>
      </c>
      <c r="N156">
        <f>(VLOOKUP($K156,Sheet3!$A$3:$E$355,2,FALSE)*1000)/(VLOOKUP($K156,$A$8:$E$413,2,FALSE))</f>
        <v>8.5333333333333332</v>
      </c>
      <c r="O156">
        <f>(VLOOKUP($K156,Sheet3!$A$3:$E$355,3,FALSE)*1000)/(VLOOKUP($K156,$A$8:$E$413,3,FALSE))</f>
        <v>6.8162115301257042</v>
      </c>
      <c r="P156">
        <f>(VLOOKUP($K156,Sheet3!$A$3:$E$355,4,FALSE)*1000)/(VLOOKUP($K156,$A$8:$E$413,4,FALSE))</f>
        <v>6.7575692505905085</v>
      </c>
      <c r="Q156">
        <f>(VLOOKUP($K156,Sheet3!$A$3:$E$355,5,FALSE)*1000)/(VLOOKUP($K156,$A$8:$E$413,5,FALSE))</f>
        <v>7.0789865871833086</v>
      </c>
      <c r="R156" t="str">
        <f>IF(VLOOKUP($K156,Sheet5!$A$1:$C$384,3,FALSE)="SD",VLOOKUP($K156,Sheet5!$A$1:$B$384,2,FALSE),"oops")</f>
        <v>oops</v>
      </c>
      <c r="S156" t="str">
        <f t="shared" si="6"/>
        <v>Liverpool</v>
      </c>
      <c r="T156">
        <f>N156+IF($R156="oops",0,VLOOKUP($R156,'unitaries counties'!$K$2:$Q$36,4,FALSE))</f>
        <v>8.5333333333333332</v>
      </c>
      <c r="U156">
        <f>O156+IF($R156="oops",0,VLOOKUP($R156,'unitaries counties'!$K$2:$Q$36,4,FALSE))</f>
        <v>6.8162115301257042</v>
      </c>
      <c r="V156">
        <f>P156+IF($R156="oops",0,VLOOKUP($R156,'unitaries counties'!$K$2:$Q$36,4,FALSE))</f>
        <v>6.7575692505905085</v>
      </c>
      <c r="W156">
        <f>Q156+IF($R156="oops",0,VLOOKUP($R156,'unitaries counties'!$K$2:$Q$36,4,FALSE))</f>
        <v>7.0789865871833086</v>
      </c>
    </row>
    <row r="157" spans="1:23" x14ac:dyDescent="0.25">
      <c r="A157" t="s">
        <v>317</v>
      </c>
      <c r="B157">
        <f>VLOOKUP($A157,Sheet4!$A$8:$D$414,2,FALSE)</f>
        <v>82400</v>
      </c>
      <c r="C157">
        <f>VLOOKUP($A157,Sheet4!$A$8:$D$414,3,FALSE)</f>
        <v>83300</v>
      </c>
      <c r="D157">
        <f>VLOOKUP($A157,Sheet4!$A$8:$D$414,4,FALSE)</f>
        <v>84200</v>
      </c>
      <c r="E157">
        <v>85100</v>
      </c>
      <c r="K157" t="s">
        <v>78</v>
      </c>
      <c r="L157" t="s">
        <v>458</v>
      </c>
      <c r="N157">
        <f>(VLOOKUP($K157,Sheet3!$A$3:$E$355,2,FALSE)*1000)/(VLOOKUP($K157,$A$8:$E$413,2,FALSE))</f>
        <v>4.3807574206755371</v>
      </c>
      <c r="O157">
        <f>(VLOOKUP($K157,Sheet3!$A$3:$E$355,3,FALSE)*1000)/(VLOOKUP($K157,$A$8:$E$413,3,FALSE))</f>
        <v>4.2434869739478955</v>
      </c>
      <c r="P157">
        <f>(VLOOKUP($K157,Sheet3!$A$3:$E$355,4,FALSE)*1000)/(VLOOKUP($K157,$A$8:$E$413,4,FALSE))</f>
        <v>3.3742632612966603</v>
      </c>
      <c r="Q157">
        <f>(VLOOKUP($K157,Sheet3!$A$3:$E$355,5,FALSE)*1000)/(VLOOKUP($K157,$A$8:$E$413,5,FALSE))</f>
        <v>5.9183673469387754</v>
      </c>
      <c r="R157" t="str">
        <f>IF(VLOOKUP($K157,Sheet5!$A$1:$C$384,3,FALSE)="SD",VLOOKUP($K157,Sheet5!$A$1:$B$384,2,FALSE),"oops")</f>
        <v>oops</v>
      </c>
      <c r="S157" t="str">
        <f t="shared" si="6"/>
        <v>Luton</v>
      </c>
      <c r="T157">
        <f>N157+IF($R157="oops",0,VLOOKUP($R157,'unitaries counties'!$K$2:$Q$36,4,FALSE))</f>
        <v>4.3807574206755371</v>
      </c>
      <c r="U157">
        <f>O157+IF($R157="oops",0,VLOOKUP($R157,'unitaries counties'!$K$2:$Q$36,4,FALSE))</f>
        <v>4.2434869739478955</v>
      </c>
      <c r="V157">
        <f>P157+IF($R157="oops",0,VLOOKUP($R157,'unitaries counties'!$K$2:$Q$36,4,FALSE))</f>
        <v>3.3742632612966603</v>
      </c>
      <c r="W157">
        <f>Q157+IF($R157="oops",0,VLOOKUP($R157,'unitaries counties'!$K$2:$Q$36,4,FALSE))</f>
        <v>5.9183673469387754</v>
      </c>
    </row>
    <row r="158" spans="1:23" x14ac:dyDescent="0.25">
      <c r="A158" t="s">
        <v>318</v>
      </c>
      <c r="B158">
        <f>VLOOKUP($A158,Sheet4!$A$8:$D$414,2,FALSE)</f>
        <v>94400</v>
      </c>
      <c r="C158">
        <f>VLOOKUP($A158,Sheet4!$A$8:$D$414,3,FALSE)</f>
        <v>95100</v>
      </c>
      <c r="D158">
        <f>VLOOKUP($A158,Sheet4!$A$8:$D$414,4,FALSE)</f>
        <v>95500</v>
      </c>
      <c r="E158">
        <v>96000</v>
      </c>
      <c r="K158" t="s">
        <v>382</v>
      </c>
      <c r="L158" t="s">
        <v>453</v>
      </c>
      <c r="N158">
        <f>(VLOOKUP($K158,Sheet3!$A$3:$E$355,2,FALSE)*1000)/(VLOOKUP($K158,$A$8:$E$413,2,FALSE))</f>
        <v>2.9485488126649075</v>
      </c>
      <c r="O158">
        <f>(VLOOKUP($K158,Sheet3!$A$3:$E$355,3,FALSE)*1000)/(VLOOKUP($K158,$A$8:$E$413,3,FALSE))</f>
        <v>3.2205595315549771</v>
      </c>
      <c r="P158">
        <f>(VLOOKUP($K158,Sheet3!$A$3:$E$355,4,FALSE)*1000)/(VLOOKUP($K158,$A$8:$E$413,4,FALSE))</f>
        <v>3.5750962772785622</v>
      </c>
      <c r="Q158">
        <f>(VLOOKUP($K158,Sheet3!$A$3:$E$355,5,FALSE)*1000)/(VLOOKUP($K158,$A$8:$E$413,5,FALSE))</f>
        <v>8.2898919262555619</v>
      </c>
      <c r="R158" t="str">
        <f>IF(VLOOKUP($K158,Sheet5!$A$1:$C$384,3,FALSE)="SD",VLOOKUP($K158,Sheet5!$A$1:$B$384,2,FALSE),"oops")</f>
        <v>Kent</v>
      </c>
      <c r="S158" t="str">
        <f t="shared" si="6"/>
        <v>Maidstone</v>
      </c>
      <c r="T158">
        <f>N158+IF($R158="oops",0,VLOOKUP($R158,'unitaries counties'!$K$2:$Q$36,4,FALSE))</f>
        <v>2.9485488126649075</v>
      </c>
      <c r="U158">
        <f>O158+IF($R158="oops",0,VLOOKUP($R158,'unitaries counties'!$K$2:$Q$36,4,FALSE))</f>
        <v>3.2205595315549771</v>
      </c>
      <c r="V158">
        <f>P158+IF($R158="oops",0,VLOOKUP($R158,'unitaries counties'!$K$2:$Q$36,4,FALSE))</f>
        <v>3.5750962772785622</v>
      </c>
      <c r="W158">
        <f>Q158+IF($R158="oops",0,VLOOKUP($R158,'unitaries counties'!$K$2:$Q$36,4,FALSE))</f>
        <v>8.2898919262555619</v>
      </c>
    </row>
    <row r="159" spans="1:23" x14ac:dyDescent="0.25">
      <c r="A159" t="s">
        <v>319</v>
      </c>
      <c r="B159">
        <f>VLOOKUP($A159,Sheet4!$A$8:$D$414,2,FALSE)</f>
        <v>167100</v>
      </c>
      <c r="C159">
        <f>VLOOKUP($A159,Sheet4!$A$8:$D$414,3,FALSE)</f>
        <v>168400</v>
      </c>
      <c r="D159">
        <f>VLOOKUP($A159,Sheet4!$A$8:$D$414,4,FALSE)</f>
        <v>170000</v>
      </c>
      <c r="E159">
        <v>171000</v>
      </c>
      <c r="K159" t="s">
        <v>329</v>
      </c>
      <c r="L159" t="s">
        <v>459</v>
      </c>
      <c r="N159">
        <f>(VLOOKUP($K159,Sheet3!$A$3:$E$355,2,FALSE)*1000)/(VLOOKUP($K159,$A$8:$E$413,2,FALSE))</f>
        <v>4.2718446601941746</v>
      </c>
      <c r="O159">
        <f>(VLOOKUP($K159,Sheet3!$A$3:$E$355,3,FALSE)*1000)/(VLOOKUP($K159,$A$8:$E$413,3,FALSE))</f>
        <v>3.4789644012944985</v>
      </c>
      <c r="P159">
        <f>(VLOOKUP($K159,Sheet3!$A$3:$E$355,4,FALSE)*1000)/(VLOOKUP($K159,$A$8:$E$413,4,FALSE))</f>
        <v>5.0567260940032419</v>
      </c>
      <c r="Q159">
        <f>(VLOOKUP($K159,Sheet3!$A$3:$E$355,5,FALSE)*1000)/(VLOOKUP($K159,$A$8:$E$413,5,FALSE))</f>
        <v>4.9273021001615511</v>
      </c>
      <c r="R159" t="str">
        <f>IF(VLOOKUP($K159,Sheet5!$A$1:$C$384,3,FALSE)="SD",VLOOKUP($K159,Sheet5!$A$1:$B$384,2,FALSE),"oops")</f>
        <v>Essex</v>
      </c>
      <c r="S159" t="str">
        <f t="shared" si="6"/>
        <v>Maldon</v>
      </c>
      <c r="T159">
        <f>N159+IF($R159="oops",0,VLOOKUP($R159,'unitaries counties'!$K$2:$Q$36,4,FALSE))</f>
        <v>3.7245449139092885</v>
      </c>
      <c r="U159">
        <f>O159+IF($R159="oops",0,VLOOKUP($R159,'unitaries counties'!$K$2:$Q$36,4,FALSE))</f>
        <v>2.9316646550096124</v>
      </c>
      <c r="V159">
        <f>P159+IF($R159="oops",0,VLOOKUP($R159,'unitaries counties'!$K$2:$Q$36,4,FALSE))</f>
        <v>4.5094263477183558</v>
      </c>
      <c r="W159">
        <f>Q159+IF($R159="oops",0,VLOOKUP($R159,'unitaries counties'!$K$2:$Q$36,4,FALSE))</f>
        <v>4.380002353876665</v>
      </c>
    </row>
    <row r="160" spans="1:23" x14ac:dyDescent="0.25">
      <c r="A160" t="s">
        <v>320</v>
      </c>
      <c r="B160">
        <f>VLOOKUP($A160,Sheet4!$A$8:$D$414,2,FALSE)</f>
        <v>145700</v>
      </c>
      <c r="C160">
        <f>VLOOKUP($A160,Sheet4!$A$8:$D$414,3,FALSE)</f>
        <v>147900</v>
      </c>
      <c r="D160">
        <f>VLOOKUP($A160,Sheet4!$A$8:$D$414,4,FALSE)</f>
        <v>149800</v>
      </c>
      <c r="E160">
        <v>151100</v>
      </c>
      <c r="K160" t="s">
        <v>311</v>
      </c>
      <c r="L160" t="s">
        <v>460</v>
      </c>
      <c r="N160">
        <f>(VLOOKUP($K160,Sheet3!$A$3:$E$355,2,FALSE)*1000)/(VLOOKUP($K160,$A$8:$E$413,2,FALSE))</f>
        <v>2.2402159244264506</v>
      </c>
      <c r="O160">
        <f>(VLOOKUP($K160,Sheet3!$A$3:$E$355,3,FALSE)*1000)/(VLOOKUP($K160,$A$8:$E$413,3,FALSE))</f>
        <v>1.7181208053691275</v>
      </c>
      <c r="P160">
        <f>(VLOOKUP($K160,Sheet3!$A$3:$E$355,4,FALSE)*1000)/(VLOOKUP($K160,$A$8:$E$413,4,FALSE))</f>
        <v>1.1512717536813923</v>
      </c>
      <c r="Q160">
        <f>(VLOOKUP($K160,Sheet3!$A$3:$E$355,5,FALSE)*1000)/(VLOOKUP($K160,$A$8:$E$413,5,FALSE))</f>
        <v>1.28</v>
      </c>
      <c r="R160" t="str">
        <f>IF(VLOOKUP($K160,Sheet5!$A$1:$C$384,3,FALSE)="SD",VLOOKUP($K160,Sheet5!$A$1:$B$384,2,FALSE),"oops")</f>
        <v>Worcestershire</v>
      </c>
      <c r="S160" t="str">
        <f t="shared" si="6"/>
        <v>Malvern Hills</v>
      </c>
      <c r="T160">
        <f>N160+IF($R160="oops",0,VLOOKUP($R160,'unitaries counties'!$K$2:$Q$36,4,FALSE))</f>
        <v>2.1121703971278554</v>
      </c>
      <c r="U160">
        <f>O160+IF($R160="oops",0,VLOOKUP($R160,'unitaries counties'!$K$2:$Q$36,4,FALSE))</f>
        <v>1.5900752780705325</v>
      </c>
      <c r="V160">
        <f>P160+IF($R160="oops",0,VLOOKUP($R160,'unitaries counties'!$K$2:$Q$36,4,FALSE))</f>
        <v>1.0232262263827974</v>
      </c>
      <c r="W160">
        <f>Q160+IF($R160="oops",0,VLOOKUP($R160,'unitaries counties'!$K$2:$Q$36,4,FALSE))</f>
        <v>1.1519544727014051</v>
      </c>
    </row>
    <row r="161" spans="1:23" x14ac:dyDescent="0.25">
      <c r="A161" t="s">
        <v>321</v>
      </c>
      <c r="B161">
        <f>VLOOKUP($A161,Sheet4!$A$8:$D$414,2,FALSE)</f>
        <v>173100</v>
      </c>
      <c r="C161">
        <f>VLOOKUP($A161,Sheet4!$A$8:$D$414,3,FALSE)</f>
        <v>173800</v>
      </c>
      <c r="D161">
        <f>VLOOKUP($A161,Sheet4!$A$8:$D$414,4,FALSE)</f>
        <v>175000</v>
      </c>
      <c r="E161">
        <v>176500</v>
      </c>
      <c r="K161" t="s">
        <v>26</v>
      </c>
      <c r="L161" t="s">
        <v>457</v>
      </c>
      <c r="N161">
        <f>(VLOOKUP($K161,Sheet3!$A$3:$E$355,2,FALSE)*1000)/(VLOOKUP($K161,$A$8:$E$413,2,FALSE))</f>
        <v>5.9301364200082682</v>
      </c>
      <c r="O161">
        <f>(VLOOKUP($K161,Sheet3!$A$3:$E$355,3,FALSE)*1000)/(VLOOKUP($K161,$A$8:$E$413,3,FALSE))</f>
        <v>3.8855054811205845</v>
      </c>
      <c r="P161">
        <f>(VLOOKUP($K161,Sheet3!$A$3:$E$355,4,FALSE)*1000)/(VLOOKUP($K161,$A$8:$E$413,4,FALSE))</f>
        <v>12.577053092066016</v>
      </c>
      <c r="Q161">
        <f>(VLOOKUP($K161,Sheet3!$A$3:$E$355,5,FALSE)*1000)/(VLOOKUP($K161,$A$8:$E$413,5,FALSE))</f>
        <v>17.180892717306186</v>
      </c>
      <c r="R161" t="str">
        <f>IF(VLOOKUP($K161,Sheet5!$A$1:$C$384,3,FALSE)="SD",VLOOKUP($K161,Sheet5!$A$1:$B$384,2,FALSE),"oops")</f>
        <v>oops</v>
      </c>
      <c r="S161" t="str">
        <f t="shared" si="6"/>
        <v>Manchester</v>
      </c>
      <c r="T161">
        <f>N161+IF($R161="oops",0,VLOOKUP($R161,'unitaries counties'!$K$2:$Q$36,4,FALSE))</f>
        <v>5.9301364200082682</v>
      </c>
      <c r="U161">
        <f>O161+IF($R161="oops",0,VLOOKUP($R161,'unitaries counties'!$K$2:$Q$36,4,FALSE))</f>
        <v>3.8855054811205845</v>
      </c>
      <c r="V161">
        <f>P161+IF($R161="oops",0,VLOOKUP($R161,'unitaries counties'!$K$2:$Q$36,4,FALSE))</f>
        <v>12.577053092066016</v>
      </c>
      <c r="W161">
        <f>Q161+IF($R161="oops",0,VLOOKUP($R161,'unitaries counties'!$K$2:$Q$36,4,FALSE))</f>
        <v>17.180892717306186</v>
      </c>
    </row>
    <row r="162" spans="1:23" x14ac:dyDescent="0.25">
      <c r="A162" t="s">
        <v>322</v>
      </c>
      <c r="B162">
        <f>VLOOKUP($A162,Sheet4!$A$8:$D$414,2,FALSE)</f>
        <v>144600</v>
      </c>
      <c r="C162">
        <f>VLOOKUP($A162,Sheet4!$A$8:$D$414,3,FALSE)</f>
        <v>146000</v>
      </c>
      <c r="D162">
        <f>VLOOKUP($A162,Sheet4!$A$8:$D$414,4,FALSE)</f>
        <v>147500</v>
      </c>
      <c r="E162">
        <v>148400</v>
      </c>
      <c r="K162" t="s">
        <v>294</v>
      </c>
      <c r="L162" t="s">
        <v>458</v>
      </c>
      <c r="N162">
        <f>(VLOOKUP($K162,Sheet3!$A$3:$E$355,2,FALSE)*1000)/(VLOOKUP($K162,$A$8:$E$413,2,FALSE))</f>
        <v>3.2883317261330762</v>
      </c>
      <c r="O162">
        <f>(VLOOKUP($K162,Sheet3!$A$3:$E$355,3,FALSE)*1000)/(VLOOKUP($K162,$A$8:$E$413,3,FALSE))</f>
        <v>3.9769452449567724</v>
      </c>
      <c r="P162">
        <f>(VLOOKUP($K162,Sheet3!$A$3:$E$355,4,FALSE)*1000)/(VLOOKUP($K162,$A$8:$E$413,4,FALSE))</f>
        <v>5.6883365200764819</v>
      </c>
      <c r="Q162">
        <f>(VLOOKUP($K162,Sheet3!$A$3:$E$355,5,FALSE)*1000)/(VLOOKUP($K162,$A$8:$E$413,5,FALSE))</f>
        <v>2.6743075453677174</v>
      </c>
      <c r="R162" t="str">
        <f>IF(VLOOKUP($K162,Sheet5!$A$1:$C$384,3,FALSE)="SD",VLOOKUP($K162,Sheet5!$A$1:$B$384,2,FALSE),"oops")</f>
        <v>Nottinghamshire</v>
      </c>
      <c r="S162" t="str">
        <f t="shared" si="6"/>
        <v>Mansfield</v>
      </c>
      <c r="T162">
        <f>N162+IF($R162="oops",0,VLOOKUP($R162,'unitaries counties'!$K$2:$Q$36,4,FALSE))</f>
        <v>3.2409019094429081</v>
      </c>
      <c r="U162">
        <f>O162+IF($R162="oops",0,VLOOKUP($R162,'unitaries counties'!$K$2:$Q$36,4,FALSE))</f>
        <v>3.9295154282666043</v>
      </c>
      <c r="V162">
        <f>P162+IF($R162="oops",0,VLOOKUP($R162,'unitaries counties'!$K$2:$Q$36,4,FALSE))</f>
        <v>5.6409067033863138</v>
      </c>
      <c r="W162">
        <f>Q162+IF($R162="oops",0,VLOOKUP($R162,'unitaries counties'!$K$2:$Q$36,4,FALSE))</f>
        <v>2.6268777286775493</v>
      </c>
    </row>
    <row r="163" spans="1:23" x14ac:dyDescent="0.25">
      <c r="A163" t="s">
        <v>323</v>
      </c>
      <c r="B163">
        <f>VLOOKUP($A163,Sheet4!$A$8:$D$414,2,FALSE)</f>
        <v>72700</v>
      </c>
      <c r="C163">
        <f>VLOOKUP($A163,Sheet4!$A$8:$D$414,3,FALSE)</f>
        <v>73300</v>
      </c>
      <c r="D163">
        <f>VLOOKUP($A163,Sheet4!$A$8:$D$414,4,FALSE)</f>
        <v>73800</v>
      </c>
      <c r="E163">
        <v>74000</v>
      </c>
      <c r="K163" t="s">
        <v>123</v>
      </c>
      <c r="L163" t="s">
        <v>458</v>
      </c>
      <c r="N163">
        <f>(VLOOKUP($K163,Sheet3!$A$3:$E$355,2,FALSE)*1000)/(VLOOKUP($K163,$A$8:$E$413,2,FALSE))</f>
        <v>8.0707148347425051</v>
      </c>
      <c r="O163">
        <f>(VLOOKUP($K163,Sheet3!$A$3:$E$355,3,FALSE)*1000)/(VLOOKUP($K163,$A$8:$E$413,3,FALSE))</f>
        <v>7.6513132851161023</v>
      </c>
      <c r="P163">
        <f>(VLOOKUP($K163,Sheet3!$A$3:$E$355,4,FALSE)*1000)/(VLOOKUP($K163,$A$8:$E$413,4,FALSE))</f>
        <v>7.889769724424311</v>
      </c>
      <c r="Q163">
        <f>(VLOOKUP($K163,Sheet3!$A$3:$E$355,5,FALSE)*1000)/(VLOOKUP($K163,$A$8:$E$413,5,FALSE))</f>
        <v>10.876211782252051</v>
      </c>
      <c r="R163" t="str">
        <f>IF(VLOOKUP($K163,Sheet5!$A$1:$C$384,3,FALSE)="SD",VLOOKUP($K163,Sheet5!$A$1:$B$384,2,FALSE),"oops")</f>
        <v>oops</v>
      </c>
      <c r="S163" t="str">
        <f t="shared" si="6"/>
        <v>Medway</v>
      </c>
      <c r="T163">
        <f>N163+IF($R163="oops",0,VLOOKUP($R163,'unitaries counties'!$K$2:$Q$36,4,FALSE))</f>
        <v>8.0707148347425051</v>
      </c>
      <c r="U163">
        <f>O163+IF($R163="oops",0,VLOOKUP($R163,'unitaries counties'!$K$2:$Q$36,4,FALSE))</f>
        <v>7.6513132851161023</v>
      </c>
      <c r="V163">
        <f>P163+IF($R163="oops",0,VLOOKUP($R163,'unitaries counties'!$K$2:$Q$36,4,FALSE))</f>
        <v>7.889769724424311</v>
      </c>
      <c r="W163">
        <f>Q163+IF($R163="oops",0,VLOOKUP($R163,'unitaries counties'!$K$2:$Q$36,4,FALSE))</f>
        <v>10.876211782252051</v>
      </c>
    </row>
    <row r="164" spans="1:23" x14ac:dyDescent="0.25">
      <c r="A164" t="s">
        <v>324</v>
      </c>
      <c r="B164">
        <f>VLOOKUP($A164,Sheet4!$A$8:$D$414,2,FALSE)</f>
        <v>88100</v>
      </c>
      <c r="C164">
        <f>VLOOKUP($A164,Sheet4!$A$8:$D$414,3,FALSE)</f>
        <v>88100</v>
      </c>
      <c r="D164">
        <f>VLOOKUP($A164,Sheet4!$A$8:$D$414,4,FALSE)</f>
        <v>88000</v>
      </c>
      <c r="E164">
        <v>88200</v>
      </c>
      <c r="K164" t="s">
        <v>273</v>
      </c>
      <c r="L164" t="s">
        <v>459</v>
      </c>
      <c r="N164">
        <f>(VLOOKUP($K164,Sheet3!$A$3:$E$355,2,FALSE)*1000)/(VLOOKUP($K164,$A$8:$E$413,2,FALSE))</f>
        <v>7.4343434343434343</v>
      </c>
      <c r="O164">
        <f>(VLOOKUP($K164,Sheet3!$A$3:$E$355,3,FALSE)*1000)/(VLOOKUP($K164,$A$8:$E$413,3,FALSE))</f>
        <v>5.8682634730538918</v>
      </c>
      <c r="P164">
        <f>(VLOOKUP($K164,Sheet3!$A$3:$E$355,4,FALSE)*1000)/(VLOOKUP($K164,$A$8:$E$413,4,FALSE))</f>
        <v>6.0792079207920793</v>
      </c>
      <c r="Q164">
        <f>(VLOOKUP($K164,Sheet3!$A$3:$E$355,5,FALSE)*1000)/(VLOOKUP($K164,$A$8:$E$413,5,FALSE))</f>
        <v>6.4566929133858268</v>
      </c>
      <c r="R164" t="str">
        <f>IF(VLOOKUP($K164,Sheet5!$A$1:$C$384,3,FALSE)="SD",VLOOKUP($K164,Sheet5!$A$1:$B$384,2,FALSE),"oops")</f>
        <v>Leicestershire</v>
      </c>
      <c r="S164" t="str">
        <f t="shared" si="6"/>
        <v>Melton</v>
      </c>
      <c r="T164">
        <f>N164+IF($R164="oops",0,VLOOKUP($R164,'unitaries counties'!$K$2:$Q$36,4,FALSE))</f>
        <v>7.519973202364608</v>
      </c>
      <c r="U164">
        <f>O164+IF($R164="oops",0,VLOOKUP($R164,'unitaries counties'!$K$2:$Q$36,4,FALSE))</f>
        <v>5.9538932410750656</v>
      </c>
      <c r="V164">
        <f>P164+IF($R164="oops",0,VLOOKUP($R164,'unitaries counties'!$K$2:$Q$36,4,FALSE))</f>
        <v>6.164837688813253</v>
      </c>
      <c r="W164">
        <f>Q164+IF($R164="oops",0,VLOOKUP($R164,'unitaries counties'!$K$2:$Q$36,4,FALSE))</f>
        <v>6.5423226814070006</v>
      </c>
    </row>
    <row r="165" spans="1:23" x14ac:dyDescent="0.25">
      <c r="A165" t="s">
        <v>325</v>
      </c>
      <c r="B165">
        <f>VLOOKUP($A165,Sheet4!$A$8:$D$414,2,FALSE)</f>
        <v>166200</v>
      </c>
      <c r="C165">
        <f>VLOOKUP($A165,Sheet4!$A$8:$D$414,3,FALSE)</f>
        <v>167400</v>
      </c>
      <c r="D165">
        <f>VLOOKUP($A165,Sheet4!$A$8:$D$414,4,FALSE)</f>
        <v>168500</v>
      </c>
      <c r="E165">
        <v>169300</v>
      </c>
      <c r="K165" t="s">
        <v>432</v>
      </c>
      <c r="L165" t="s">
        <v>459</v>
      </c>
      <c r="N165">
        <f>(VLOOKUP($K165,Sheet3!$A$3:$E$355,2,FALSE)*1000)/(VLOOKUP($K165,$A$8:$E$413,2,FALSE))</f>
        <v>10.681399631675875</v>
      </c>
      <c r="O165">
        <f>(VLOOKUP($K165,Sheet3!$A$3:$E$355,3,FALSE)*1000)/(VLOOKUP($K165,$A$8:$E$413,3,FALSE))</f>
        <v>10.651376146788991</v>
      </c>
      <c r="P165">
        <f>(VLOOKUP($K165,Sheet3!$A$3:$E$355,4,FALSE)*1000)/(VLOOKUP($K165,$A$8:$E$413,4,FALSE))</f>
        <v>11.060329067641682</v>
      </c>
      <c r="Q165">
        <f>(VLOOKUP($K165,Sheet3!$A$3:$E$355,5,FALSE)*1000)/(VLOOKUP($K165,$A$8:$E$413,5,FALSE))</f>
        <v>10.263876251137397</v>
      </c>
      <c r="R165" t="str">
        <f>IF(VLOOKUP($K165,Sheet5!$A$1:$C$384,3,FALSE)="SD",VLOOKUP($K165,Sheet5!$A$1:$B$384,2,FALSE),"oops")</f>
        <v>Somerset</v>
      </c>
      <c r="S165" t="str">
        <f t="shared" si="6"/>
        <v>Mendip</v>
      </c>
      <c r="T165">
        <f>N165+IF($R165="oops",0,VLOOKUP($R165,'unitaries counties'!$K$2:$Q$36,4,FALSE))</f>
        <v>10.681399631675875</v>
      </c>
      <c r="U165">
        <f>O165+IF($R165="oops",0,VLOOKUP($R165,'unitaries counties'!$K$2:$Q$36,4,FALSE))</f>
        <v>10.651376146788991</v>
      </c>
      <c r="V165">
        <f>P165+IF($R165="oops",0,VLOOKUP($R165,'unitaries counties'!$K$2:$Q$36,4,FALSE))</f>
        <v>11.060329067641682</v>
      </c>
      <c r="W165">
        <f>Q165+IF($R165="oops",0,VLOOKUP($R165,'unitaries counties'!$K$2:$Q$36,4,FALSE))</f>
        <v>10.263876251137397</v>
      </c>
    </row>
    <row r="166" spans="1:23" x14ac:dyDescent="0.25">
      <c r="A166" t="s">
        <v>326</v>
      </c>
      <c r="B166">
        <f>VLOOKUP($A166,Sheet4!$A$8:$D$414,2,FALSE)</f>
        <v>169000</v>
      </c>
      <c r="C166">
        <f>VLOOKUP($A166,Sheet4!$A$8:$D$414,3,FALSE)</f>
        <v>171700</v>
      </c>
      <c r="D166">
        <f>VLOOKUP($A166,Sheet4!$A$8:$D$414,4,FALSE)</f>
        <v>173600</v>
      </c>
      <c r="E166">
        <v>176000</v>
      </c>
      <c r="K166" t="s">
        <v>115</v>
      </c>
      <c r="L166" t="s">
        <v>457</v>
      </c>
      <c r="N166">
        <f>(VLOOKUP($K166,Sheet3!$A$3:$E$355,2,FALSE)*1000)/(VLOOKUP($K166,$A$8:$E$413,2,FALSE))</f>
        <v>22.180716809692075</v>
      </c>
      <c r="O166">
        <f>(VLOOKUP($K166,Sheet3!$A$3:$E$355,3,FALSE)*1000)/(VLOOKUP($K166,$A$8:$E$413,3,FALSE))</f>
        <v>22.235057759919638</v>
      </c>
      <c r="P166">
        <f>(VLOOKUP($K166,Sheet3!$A$3:$E$355,4,FALSE)*1000)/(VLOOKUP($K166,$A$8:$E$413,4,FALSE))</f>
        <v>28.32418952618454</v>
      </c>
      <c r="Q166">
        <f>(VLOOKUP($K166,Sheet3!$A$3:$E$355,5,FALSE)*1000)/(VLOOKUP($K166,$A$8:$E$413,5,FALSE))</f>
        <v>33.966369930761623</v>
      </c>
      <c r="R166" t="str">
        <f>IF(VLOOKUP($K166,Sheet5!$A$1:$C$384,3,FALSE)="SD",VLOOKUP($K166,Sheet5!$A$1:$B$384,2,FALSE),"oops")</f>
        <v>oops</v>
      </c>
      <c r="S166" t="str">
        <f t="shared" si="6"/>
        <v>Merton</v>
      </c>
      <c r="T166">
        <f>N166+IF($R166="oops",0,VLOOKUP($R166,'unitaries counties'!$K$2:$Q$36,4,FALSE))</f>
        <v>22.180716809692075</v>
      </c>
      <c r="U166">
        <f>O166+IF($R166="oops",0,VLOOKUP($R166,'unitaries counties'!$K$2:$Q$36,4,FALSE))</f>
        <v>22.235057759919638</v>
      </c>
      <c r="V166">
        <f>P166+IF($R166="oops",0,VLOOKUP($R166,'unitaries counties'!$K$2:$Q$36,4,FALSE))</f>
        <v>28.32418952618454</v>
      </c>
      <c r="W166">
        <f>Q166+IF($R166="oops",0,VLOOKUP($R166,'unitaries counties'!$K$2:$Q$36,4,FALSE))</f>
        <v>33.966369930761623</v>
      </c>
    </row>
    <row r="167" spans="1:23" x14ac:dyDescent="0.25">
      <c r="A167" t="s">
        <v>327</v>
      </c>
      <c r="B167">
        <f>VLOOKUP($A167,Sheet4!$A$8:$D$414,2,FALSE)</f>
        <v>123800</v>
      </c>
      <c r="C167">
        <f>VLOOKUP($A167,Sheet4!$A$8:$D$414,3,FALSE)</f>
        <v>124200</v>
      </c>
      <c r="D167">
        <f>VLOOKUP($A167,Sheet4!$A$8:$D$414,4,FALSE)</f>
        <v>124900</v>
      </c>
      <c r="E167">
        <v>126100</v>
      </c>
      <c r="K167" t="s">
        <v>414</v>
      </c>
      <c r="L167" t="s">
        <v>459</v>
      </c>
      <c r="N167">
        <f>(VLOOKUP($K167,Sheet3!$A$3:$E$355,2,FALSE)*1000)/(VLOOKUP($K167,$A$8:$E$413,2,FALSE))</f>
        <v>0</v>
      </c>
      <c r="O167">
        <f>(VLOOKUP($K167,Sheet3!$A$3:$E$355,3,FALSE)*1000)/(VLOOKUP($K167,$A$8:$E$413,3,FALSE))</f>
        <v>3.0232558139534884</v>
      </c>
      <c r="P167">
        <f>(VLOOKUP($K167,Sheet3!$A$3:$E$355,4,FALSE)*1000)/(VLOOKUP($K167,$A$8:$E$413,4,FALSE))</f>
        <v>2.3748395378690628</v>
      </c>
      <c r="Q167">
        <f>(VLOOKUP($K167,Sheet3!$A$3:$E$355,5,FALSE)*1000)/(VLOOKUP($K167,$A$8:$E$413,5,FALSE))</f>
        <v>3.1162196679438057</v>
      </c>
      <c r="R167" t="str">
        <f>IF(VLOOKUP($K167,Sheet5!$A$1:$C$384,3,FALSE)="SD",VLOOKUP($K167,Sheet5!$A$1:$B$384,2,FALSE),"oops")</f>
        <v>Devon</v>
      </c>
      <c r="S167" t="str">
        <f t="shared" si="6"/>
        <v>Mid Devon</v>
      </c>
      <c r="T167">
        <f>N167+IF($R167="oops",0,VLOOKUP($R167,'unitaries counties'!$K$2:$Q$36,4,FALSE))</f>
        <v>-0.50067476383265852</v>
      </c>
      <c r="U167">
        <f>O167+IF($R167="oops",0,VLOOKUP($R167,'unitaries counties'!$K$2:$Q$36,4,FALSE))</f>
        <v>2.5225810501208299</v>
      </c>
      <c r="V167">
        <f>P167+IF($R167="oops",0,VLOOKUP($R167,'unitaries counties'!$K$2:$Q$36,4,FALSE))</f>
        <v>1.8741647740364042</v>
      </c>
      <c r="W167">
        <f>Q167+IF($R167="oops",0,VLOOKUP($R167,'unitaries counties'!$K$2:$Q$36,4,FALSE))</f>
        <v>2.6155449041111472</v>
      </c>
    </row>
    <row r="168" spans="1:23" x14ac:dyDescent="0.25">
      <c r="A168" t="s">
        <v>328</v>
      </c>
      <c r="B168">
        <f>VLOOKUP($A168,Sheet4!$A$8:$D$414,2,FALSE)</f>
        <v>80700</v>
      </c>
      <c r="C168">
        <f>VLOOKUP($A168,Sheet4!$A$8:$D$414,3,FALSE)</f>
        <v>81500</v>
      </c>
      <c r="D168">
        <f>VLOOKUP($A168,Sheet4!$A$8:$D$414,4,FALSE)</f>
        <v>82200</v>
      </c>
      <c r="E168">
        <v>82700</v>
      </c>
      <c r="K168" t="s">
        <v>353</v>
      </c>
      <c r="L168" t="s">
        <v>459</v>
      </c>
      <c r="N168">
        <f>(VLOOKUP($K168,Sheet3!$A$3:$E$355,2,FALSE)*1000)/(VLOOKUP($K168,$A$8:$E$413,2,FALSE))</f>
        <v>2.2980062959076601</v>
      </c>
      <c r="O168">
        <f>(VLOOKUP($K168,Sheet3!$A$3:$E$355,3,FALSE)*1000)/(VLOOKUP($K168,$A$8:$E$413,3,FALSE))</f>
        <v>4.4074844074844073</v>
      </c>
      <c r="P168">
        <f>(VLOOKUP($K168,Sheet3!$A$3:$E$355,4,FALSE)*1000)/(VLOOKUP($K168,$A$8:$E$413,4,FALSE))</f>
        <v>4.5623069001029863</v>
      </c>
      <c r="Q168">
        <f>(VLOOKUP($K168,Sheet3!$A$3:$E$355,5,FALSE)*1000)/(VLOOKUP($K168,$A$8:$E$413,5,FALSE))</f>
        <v>4.5799180327868854</v>
      </c>
      <c r="R168" t="str">
        <f>IF(VLOOKUP($K168,Sheet5!$A$1:$C$384,3,FALSE)="SD",VLOOKUP($K168,Sheet5!$A$1:$B$384,2,FALSE),"oops")</f>
        <v>Suffolk</v>
      </c>
      <c r="S168" t="str">
        <f t="shared" si="6"/>
        <v>Mid Suffolk</v>
      </c>
      <c r="T168">
        <f>N168+IF($R168="oops",0,VLOOKUP($R168,'unitaries counties'!$K$2:$Q$36,4,FALSE))</f>
        <v>3.0652020631034276</v>
      </c>
      <c r="U168">
        <f>O168+IF($R168="oops",0,VLOOKUP($R168,'unitaries counties'!$K$2:$Q$36,4,FALSE))</f>
        <v>5.1746801746801747</v>
      </c>
      <c r="V168">
        <f>P168+IF($R168="oops",0,VLOOKUP($R168,'unitaries counties'!$K$2:$Q$36,4,FALSE))</f>
        <v>5.3295026672987538</v>
      </c>
      <c r="W168">
        <f>Q168+IF($R168="oops",0,VLOOKUP($R168,'unitaries counties'!$K$2:$Q$36,4,FALSE))</f>
        <v>5.3471137999826528</v>
      </c>
    </row>
    <row r="169" spans="1:23" x14ac:dyDescent="0.25">
      <c r="A169" t="s">
        <v>329</v>
      </c>
      <c r="B169">
        <f>VLOOKUP($A169,Sheet4!$A$8:$D$414,2,FALSE)</f>
        <v>61800</v>
      </c>
      <c r="C169">
        <f>VLOOKUP($A169,Sheet4!$A$8:$D$414,3,FALSE)</f>
        <v>61800</v>
      </c>
      <c r="D169">
        <f>VLOOKUP($A169,Sheet4!$A$8:$D$414,4,FALSE)</f>
        <v>61700</v>
      </c>
      <c r="E169">
        <v>61900</v>
      </c>
      <c r="K169" t="s">
        <v>410</v>
      </c>
      <c r="L169" t="s">
        <v>459</v>
      </c>
      <c r="N169">
        <f>(VLOOKUP($K169,Sheet3!$A$3:$E$355,2,FALSE)*1000)/(VLOOKUP($K169,$A$8:$E$413,2,FALSE))</f>
        <v>6.1443148688046652</v>
      </c>
      <c r="O169">
        <f>(VLOOKUP($K169,Sheet3!$A$3:$E$355,3,FALSE)*1000)/(VLOOKUP($K169,$A$8:$E$413,3,FALSE))</f>
        <v>6.069114470842333</v>
      </c>
      <c r="P169">
        <f>(VLOOKUP($K169,Sheet3!$A$3:$E$355,4,FALSE)*1000)/(VLOOKUP($K169,$A$8:$E$413,4,FALSE))</f>
        <v>6.0984308131241081</v>
      </c>
      <c r="Q169">
        <f>(VLOOKUP($K169,Sheet3!$A$3:$E$355,5,FALSE)*1000)/(VLOOKUP($K169,$A$8:$E$413,5,FALSE))</f>
        <v>7.1813031161473084</v>
      </c>
      <c r="R169" t="str">
        <f>IF(VLOOKUP($K169,Sheet5!$A$1:$C$384,3,FALSE)="SD",VLOOKUP($K169,Sheet5!$A$1:$B$384,2,FALSE),"oops")</f>
        <v>West Sussex</v>
      </c>
      <c r="S169" t="str">
        <f t="shared" si="6"/>
        <v>Mid Sussex</v>
      </c>
      <c r="T169">
        <f>N169+IF($R169="oops",0,VLOOKUP($R169,'unitaries counties'!$K$2:$Q$36,4,FALSE))</f>
        <v>4.9759731602619519</v>
      </c>
      <c r="U169">
        <f>O169+IF($R169="oops",0,VLOOKUP($R169,'unitaries counties'!$K$2:$Q$36,4,FALSE))</f>
        <v>4.9007727622996198</v>
      </c>
      <c r="V169">
        <f>P169+IF($R169="oops",0,VLOOKUP($R169,'unitaries counties'!$K$2:$Q$36,4,FALSE))</f>
        <v>4.9300891045813948</v>
      </c>
      <c r="W169">
        <f>Q169+IF($R169="oops",0,VLOOKUP($R169,'unitaries counties'!$K$2:$Q$36,4,FALSE))</f>
        <v>6.0129614076045952</v>
      </c>
    </row>
    <row r="170" spans="1:23" x14ac:dyDescent="0.25">
      <c r="A170" t="s">
        <v>330</v>
      </c>
      <c r="B170">
        <f>VLOOKUP($A170,Sheet4!$A$8:$D$414,2,FALSE)</f>
        <v>83100</v>
      </c>
      <c r="C170">
        <f>VLOOKUP($A170,Sheet4!$A$8:$D$414,3,FALSE)</f>
        <v>83400</v>
      </c>
      <c r="D170">
        <f>VLOOKUP($A170,Sheet4!$A$8:$D$414,4,FALSE)</f>
        <v>83300</v>
      </c>
      <c r="E170">
        <v>83900</v>
      </c>
      <c r="K170" t="s">
        <v>8</v>
      </c>
      <c r="L170" t="s">
        <v>456</v>
      </c>
      <c r="N170">
        <f>(VLOOKUP($K170,Sheet3!$A$3:$E$355,2,FALSE)*1000)/(VLOOKUP($K170,$A$8:$E$413,2,FALSE))</f>
        <v>6.5622723962126726</v>
      </c>
      <c r="O170">
        <f>(VLOOKUP($K170,Sheet3!$A$3:$E$355,3,FALSE)*1000)/(VLOOKUP($K170,$A$8:$E$413,3,FALSE))</f>
        <v>3.3551198257080612</v>
      </c>
      <c r="P170">
        <f>(VLOOKUP($K170,Sheet3!$A$3:$E$355,4,FALSE)*1000)/(VLOOKUP($K170,$A$8:$E$413,4,FALSE))</f>
        <v>4.6242774566473992</v>
      </c>
      <c r="Q170">
        <f>(VLOOKUP($K170,Sheet3!$A$3:$E$355,5,FALSE)*1000)/(VLOOKUP($K170,$A$8:$E$413,5,FALSE))</f>
        <v>4.0447007930785865</v>
      </c>
      <c r="R170" t="str">
        <f>IF(VLOOKUP($K170,Sheet5!$A$1:$C$384,3,FALSE)="SD",VLOOKUP($K170,Sheet5!$A$1:$B$384,2,FALSE),"oops")</f>
        <v>oops</v>
      </c>
      <c r="S170" t="str">
        <f t="shared" si="6"/>
        <v>Middlesbrough</v>
      </c>
      <c r="T170">
        <f>N170+IF($R170="oops",0,VLOOKUP($R170,'unitaries counties'!$K$2:$Q$36,4,FALSE))</f>
        <v>6.5622723962126726</v>
      </c>
      <c r="U170">
        <f>O170+IF($R170="oops",0,VLOOKUP($R170,'unitaries counties'!$K$2:$Q$36,4,FALSE))</f>
        <v>3.3551198257080612</v>
      </c>
      <c r="V170">
        <f>P170+IF($R170="oops",0,VLOOKUP($R170,'unitaries counties'!$K$2:$Q$36,4,FALSE))</f>
        <v>4.6242774566473992</v>
      </c>
      <c r="W170">
        <f>Q170+IF($R170="oops",0,VLOOKUP($R170,'unitaries counties'!$K$2:$Q$36,4,FALSE))</f>
        <v>4.0447007930785865</v>
      </c>
    </row>
    <row r="171" spans="1:23" x14ac:dyDescent="0.25">
      <c r="A171" t="s">
        <v>331</v>
      </c>
      <c r="B171">
        <f>VLOOKUP($A171,Sheet4!$A$8:$D$414,2,FALSE)</f>
        <v>139600</v>
      </c>
      <c r="C171">
        <f>VLOOKUP($A171,Sheet4!$A$8:$D$414,3,FALSE)</f>
        <v>139100</v>
      </c>
      <c r="D171">
        <f>VLOOKUP($A171,Sheet4!$A$8:$D$414,4,FALSE)</f>
        <v>138100</v>
      </c>
      <c r="E171">
        <v>138300</v>
      </c>
      <c r="K171" t="s">
        <v>124</v>
      </c>
      <c r="L171" t="s">
        <v>458</v>
      </c>
      <c r="N171">
        <f>(VLOOKUP($K171,Sheet3!$A$3:$E$355,2,FALSE)*1000)/(VLOOKUP($K171,$A$8:$E$413,2,FALSE))</f>
        <v>24.363030807660284</v>
      </c>
      <c r="O171">
        <f>(VLOOKUP($K171,Sheet3!$A$3:$E$355,3,FALSE)*1000)/(VLOOKUP($K171,$A$8:$E$413,3,FALSE))</f>
        <v>24.537678207739308</v>
      </c>
      <c r="P171">
        <f>(VLOOKUP($K171,Sheet3!$A$3:$E$355,4,FALSE)*1000)/(VLOOKUP($K171,$A$8:$E$413,4,FALSE))</f>
        <v>26.434573829531814</v>
      </c>
      <c r="Q171">
        <f>(VLOOKUP($K171,Sheet3!$A$3:$E$355,5,FALSE)*1000)/(VLOOKUP($K171,$A$8:$E$413,5,FALSE))</f>
        <v>26.418383518225038</v>
      </c>
      <c r="R171" t="str">
        <f>IF(VLOOKUP($K171,Sheet5!$A$1:$C$384,3,FALSE)="SD",VLOOKUP($K171,Sheet5!$A$1:$B$384,2,FALSE),"oops")</f>
        <v>oops</v>
      </c>
      <c r="S171" t="str">
        <f t="shared" si="6"/>
        <v>Milton Keynes</v>
      </c>
      <c r="T171">
        <f>N171+IF($R171="oops",0,VLOOKUP($R171,'unitaries counties'!$K$2:$Q$36,4,FALSE))</f>
        <v>24.363030807660284</v>
      </c>
      <c r="U171">
        <f>O171+IF($R171="oops",0,VLOOKUP($R171,'unitaries counties'!$K$2:$Q$36,4,FALSE))</f>
        <v>24.537678207739308</v>
      </c>
      <c r="V171">
        <f>P171+IF($R171="oops",0,VLOOKUP($R171,'unitaries counties'!$K$2:$Q$36,4,FALSE))</f>
        <v>26.434573829531814</v>
      </c>
      <c r="W171">
        <f>Q171+IF($R171="oops",0,VLOOKUP($R171,'unitaries counties'!$K$2:$Q$36,4,FALSE))</f>
        <v>26.418383518225038</v>
      </c>
    </row>
    <row r="172" spans="1:23" x14ac:dyDescent="0.25">
      <c r="A172" t="s">
        <v>332</v>
      </c>
      <c r="B172">
        <f>VLOOKUP($A172,Sheet4!$A$8:$D$414,2,FALSE)</f>
        <v>76800</v>
      </c>
      <c r="C172">
        <f>VLOOKUP($A172,Sheet4!$A$8:$D$414,3,FALSE)</f>
        <v>78600</v>
      </c>
      <c r="D172">
        <f>VLOOKUP($A172,Sheet4!$A$8:$D$414,4,FALSE)</f>
        <v>80000</v>
      </c>
      <c r="E172">
        <v>81300</v>
      </c>
      <c r="K172" t="s">
        <v>397</v>
      </c>
      <c r="L172" t="s">
        <v>453</v>
      </c>
      <c r="N172">
        <f>(VLOOKUP($K172,Sheet3!$A$3:$E$355,2,FALSE)*1000)/(VLOOKUP($K172,$A$8:$E$413,2,FALSE))</f>
        <v>9.1853600944510028</v>
      </c>
      <c r="O172">
        <f>(VLOOKUP($K172,Sheet3!$A$3:$E$355,3,FALSE)*1000)/(VLOOKUP($K172,$A$8:$E$413,3,FALSE))</f>
        <v>9.9531615925058556</v>
      </c>
      <c r="P172">
        <f>(VLOOKUP($K172,Sheet3!$A$3:$E$355,4,FALSE)*1000)/(VLOOKUP($K172,$A$8:$E$413,4,FALSE))</f>
        <v>9.871495327102803</v>
      </c>
      <c r="Q172">
        <f>(VLOOKUP($K172,Sheet3!$A$3:$E$355,5,FALSE)*1000)/(VLOOKUP($K172,$A$8:$E$413,5,FALSE))</f>
        <v>9.8834498834498827</v>
      </c>
      <c r="R172" t="str">
        <f>IF(VLOOKUP($K172,Sheet5!$A$1:$C$384,3,FALSE)="SD",VLOOKUP($K172,Sheet5!$A$1:$B$384,2,FALSE),"oops")</f>
        <v>Surrey</v>
      </c>
      <c r="S172" t="str">
        <f t="shared" si="6"/>
        <v>Mole Valley</v>
      </c>
      <c r="T172">
        <f>N172+IF($R172="oops",0,VLOOKUP($R172,'unitaries counties'!$K$2:$Q$36,4,FALSE))</f>
        <v>8.2039467874563012</v>
      </c>
      <c r="U172">
        <f>O172+IF($R172="oops",0,VLOOKUP($R172,'unitaries counties'!$K$2:$Q$36,4,FALSE))</f>
        <v>8.9717482855111541</v>
      </c>
      <c r="V172">
        <f>P172+IF($R172="oops",0,VLOOKUP($R172,'unitaries counties'!$K$2:$Q$36,4,FALSE))</f>
        <v>8.8900820201081014</v>
      </c>
      <c r="W172">
        <f>Q172+IF($R172="oops",0,VLOOKUP($R172,'unitaries counties'!$K$2:$Q$36,4,FALSE))</f>
        <v>8.9020365764551812</v>
      </c>
    </row>
    <row r="173" spans="1:23" x14ac:dyDescent="0.25">
      <c r="A173" t="s">
        <v>333</v>
      </c>
      <c r="B173">
        <f>VLOOKUP($A173,Sheet4!$A$8:$D$414,2,FALSE)</f>
        <v>92400</v>
      </c>
      <c r="C173">
        <f>VLOOKUP($A173,Sheet4!$A$8:$D$414,3,FALSE)</f>
        <v>93100</v>
      </c>
      <c r="D173">
        <f>VLOOKUP($A173,Sheet4!$A$8:$D$414,4,FALSE)</f>
        <v>93700</v>
      </c>
      <c r="E173">
        <v>94500</v>
      </c>
      <c r="K173" t="s">
        <v>373</v>
      </c>
      <c r="L173" t="s">
        <v>453</v>
      </c>
      <c r="N173">
        <f>(VLOOKUP($K173,Sheet3!$A$3:$E$355,2,FALSE)*1000)/(VLOOKUP($K173,$A$8:$E$413,2,FALSE))</f>
        <v>5.9692132269099201</v>
      </c>
      <c r="O173">
        <f>(VLOOKUP($K173,Sheet3!$A$3:$E$355,3,FALSE)*1000)/(VLOOKUP($K173,$A$8:$E$413,3,FALSE))</f>
        <v>5.5246738513896769</v>
      </c>
      <c r="P173">
        <f>(VLOOKUP($K173,Sheet3!$A$3:$E$355,4,FALSE)*1000)/(VLOOKUP($K173,$A$8:$E$413,4,FALSE))</f>
        <v>5.4355203619909505</v>
      </c>
      <c r="Q173">
        <f>(VLOOKUP($K173,Sheet3!$A$3:$E$355,5,FALSE)*1000)/(VLOOKUP($K173,$A$8:$E$413,5,FALSE))</f>
        <v>6.7756482525366399</v>
      </c>
      <c r="R173" t="str">
        <f>IF(VLOOKUP($K173,Sheet5!$A$1:$C$384,3,FALSE)="SD",VLOOKUP($K173,Sheet5!$A$1:$B$384,2,FALSE),"oops")</f>
        <v>Hampshire</v>
      </c>
      <c r="S173" t="str">
        <f t="shared" si="6"/>
        <v>New Forest</v>
      </c>
      <c r="T173">
        <f>N173+IF($R173="oops",0,VLOOKUP($R173,'unitaries counties'!$K$2:$Q$36,4,FALSE))</f>
        <v>6.0245255108463107</v>
      </c>
      <c r="U173">
        <f>O173+IF($R173="oops",0,VLOOKUP($R173,'unitaries counties'!$K$2:$Q$36,4,FALSE))</f>
        <v>5.5799861353260676</v>
      </c>
      <c r="V173">
        <f>P173+IF($R173="oops",0,VLOOKUP($R173,'unitaries counties'!$K$2:$Q$36,4,FALSE))</f>
        <v>5.4908326459273411</v>
      </c>
      <c r="W173">
        <f>Q173+IF($R173="oops",0,VLOOKUP($R173,'unitaries counties'!$K$2:$Q$36,4,FALSE))</f>
        <v>6.8309605364730306</v>
      </c>
    </row>
    <row r="174" spans="1:23" x14ac:dyDescent="0.25">
      <c r="A174" t="s">
        <v>334</v>
      </c>
      <c r="B174">
        <f>VLOOKUP($A174,Sheet4!$A$8:$D$414,2,FALSE)</f>
        <v>142200</v>
      </c>
      <c r="C174">
        <f>VLOOKUP($A174,Sheet4!$A$8:$D$414,3,FALSE)</f>
        <v>143700</v>
      </c>
      <c r="D174">
        <f>VLOOKUP($A174,Sheet4!$A$8:$D$414,4,FALSE)</f>
        <v>145300</v>
      </c>
      <c r="E174">
        <v>146700</v>
      </c>
      <c r="K174" t="s">
        <v>295</v>
      </c>
      <c r="L174" t="s">
        <v>460</v>
      </c>
      <c r="N174">
        <f>(VLOOKUP($K174,Sheet3!$A$3:$E$355,2,FALSE)*1000)/(VLOOKUP($K174,$A$8:$E$413,2,FALSE))</f>
        <v>5.7506584723441616</v>
      </c>
      <c r="O174">
        <f>(VLOOKUP($K174,Sheet3!$A$3:$E$355,3,FALSE)*1000)/(VLOOKUP($K174,$A$8:$E$413,3,FALSE))</f>
        <v>4.179755671902269</v>
      </c>
      <c r="P174">
        <f>(VLOOKUP($K174,Sheet3!$A$3:$E$355,4,FALSE)*1000)/(VLOOKUP($K174,$A$8:$E$413,4,FALSE))</f>
        <v>6.3478260869565215</v>
      </c>
      <c r="Q174">
        <f>(VLOOKUP($K174,Sheet3!$A$3:$E$355,5,FALSE)*1000)/(VLOOKUP($K174,$A$8:$E$413,5,FALSE))</f>
        <v>4.8100172711571672</v>
      </c>
      <c r="R174" t="str">
        <f>IF(VLOOKUP($K174,Sheet5!$A$1:$C$384,3,FALSE)="SD",VLOOKUP($K174,Sheet5!$A$1:$B$384,2,FALSE),"oops")</f>
        <v>Nottinghamshire</v>
      </c>
      <c r="S174" t="str">
        <f t="shared" si="6"/>
        <v>Newark and Sherwood</v>
      </c>
      <c r="T174">
        <f>N174+IF($R174="oops",0,VLOOKUP($R174,'unitaries counties'!$K$2:$Q$36,4,FALSE))</f>
        <v>5.7032286556539935</v>
      </c>
      <c r="U174">
        <f>O174+IF($R174="oops",0,VLOOKUP($R174,'unitaries counties'!$K$2:$Q$36,4,FALSE))</f>
        <v>4.1323258552121009</v>
      </c>
      <c r="V174">
        <f>P174+IF($R174="oops",0,VLOOKUP($R174,'unitaries counties'!$K$2:$Q$36,4,FALSE))</f>
        <v>6.3003962702663534</v>
      </c>
      <c r="W174">
        <f>Q174+IF($R174="oops",0,VLOOKUP($R174,'unitaries counties'!$K$2:$Q$36,4,FALSE))</f>
        <v>4.762587454466999</v>
      </c>
    </row>
    <row r="175" spans="1:23" x14ac:dyDescent="0.25">
      <c r="A175" t="s">
        <v>335</v>
      </c>
      <c r="B175">
        <f>VLOOKUP($A175,Sheet4!$A$8:$D$414,2,FALSE)</f>
        <v>136000</v>
      </c>
      <c r="C175">
        <f>VLOOKUP($A175,Sheet4!$A$8:$D$414,3,FALSE)</f>
        <v>136900</v>
      </c>
      <c r="D175">
        <f>VLOOKUP($A175,Sheet4!$A$8:$D$414,4,FALSE)</f>
        <v>138200</v>
      </c>
      <c r="E175">
        <v>139500</v>
      </c>
      <c r="K175" t="s">
        <v>13</v>
      </c>
      <c r="L175" t="s">
        <v>457</v>
      </c>
      <c r="N175">
        <f>(VLOOKUP($K175,Sheet3!$A$3:$E$355,2,FALSE)*1000)/(VLOOKUP($K175,$A$8:$E$413,2,FALSE))</f>
        <v>17.340892465252377</v>
      </c>
      <c r="O175">
        <f>(VLOOKUP($K175,Sheet3!$A$3:$E$355,3,FALSE)*1000)/(VLOOKUP($K175,$A$8:$E$413,3,FALSE))</f>
        <v>16.476328153234551</v>
      </c>
      <c r="P175">
        <f>(VLOOKUP($K175,Sheet3!$A$3:$E$355,4,FALSE)*1000)/(VLOOKUP($K175,$A$8:$E$413,4,FALSE))</f>
        <v>24.030813328556071</v>
      </c>
      <c r="Q175">
        <f>(VLOOKUP($K175,Sheet3!$A$3:$E$355,5,FALSE)*1000)/(VLOOKUP($K175,$A$8:$E$413,5,FALSE))</f>
        <v>22.22025495750708</v>
      </c>
      <c r="R175" t="str">
        <f>IF(VLOOKUP($K175,Sheet5!$A$1:$C$384,3,FALSE)="SD",VLOOKUP($K175,Sheet5!$A$1:$B$384,2,FALSE),"oops")</f>
        <v>oops</v>
      </c>
      <c r="S175" t="str">
        <f t="shared" si="6"/>
        <v>Newcastle upon Tyne</v>
      </c>
      <c r="T175">
        <f>N175+IF($R175="oops",0,VLOOKUP($R175,'unitaries counties'!$K$2:$Q$36,4,FALSE))</f>
        <v>17.340892465252377</v>
      </c>
      <c r="U175">
        <f>O175+IF($R175="oops",0,VLOOKUP($R175,'unitaries counties'!$K$2:$Q$36,4,FALSE))</f>
        <v>16.476328153234551</v>
      </c>
      <c r="V175">
        <f>P175+IF($R175="oops",0,VLOOKUP($R175,'unitaries counties'!$K$2:$Q$36,4,FALSE))</f>
        <v>24.030813328556071</v>
      </c>
      <c r="W175">
        <f>Q175+IF($R175="oops",0,VLOOKUP($R175,'unitaries counties'!$K$2:$Q$36,4,FALSE))</f>
        <v>22.22025495750708</v>
      </c>
    </row>
    <row r="176" spans="1:23" x14ac:dyDescent="0.25">
      <c r="A176" t="s">
        <v>336</v>
      </c>
      <c r="B176">
        <f>VLOOKUP($A176,Sheet4!$A$8:$D$414,2,FALSE)</f>
        <v>98600</v>
      </c>
      <c r="C176">
        <f>VLOOKUP($A176,Sheet4!$A$8:$D$414,3,FALSE)</f>
        <v>99400</v>
      </c>
      <c r="D176">
        <f>VLOOKUP($A176,Sheet4!$A$8:$D$414,4,FALSE)</f>
        <v>100400</v>
      </c>
      <c r="E176">
        <v>100700</v>
      </c>
      <c r="K176" t="s">
        <v>300</v>
      </c>
      <c r="L176" t="s">
        <v>456</v>
      </c>
      <c r="N176">
        <f>(VLOOKUP($K176,Sheet3!$A$3:$E$355,2,FALSE)*1000)/(VLOOKUP($K176,$A$8:$E$413,2,FALSE))</f>
        <v>5.9626320064987812</v>
      </c>
      <c r="O176">
        <f>(VLOOKUP($K176,Sheet3!$A$3:$E$355,3,FALSE)*1000)/(VLOOKUP($K176,$A$8:$E$413,3,FALSE))</f>
        <v>5.2512155591572123</v>
      </c>
      <c r="P176">
        <f>(VLOOKUP($K176,Sheet3!$A$3:$E$355,4,FALSE)*1000)/(VLOOKUP($K176,$A$8:$E$413,4,FALSE))</f>
        <v>5.4721549636803877</v>
      </c>
      <c r="Q176">
        <f>(VLOOKUP($K176,Sheet3!$A$3:$E$355,5,FALSE)*1000)/(VLOOKUP($K176,$A$8:$E$413,5,FALSE))</f>
        <v>5.9983896940418679</v>
      </c>
      <c r="R176" t="str">
        <f>IF(VLOOKUP($K176,Sheet5!$A$1:$C$384,3,FALSE)="SD",VLOOKUP($K176,Sheet5!$A$1:$B$384,2,FALSE),"oops")</f>
        <v>Staffordshire</v>
      </c>
      <c r="S176" t="str">
        <f t="shared" si="6"/>
        <v>Newcastle-under-Lyme</v>
      </c>
      <c r="T176">
        <f>N176+IF($R176="oops",0,VLOOKUP($R176,'unitaries counties'!$K$2:$Q$36,4,FALSE))</f>
        <v>6.163511597607779</v>
      </c>
      <c r="U176">
        <f>O176+IF($R176="oops",0,VLOOKUP($R176,'unitaries counties'!$K$2:$Q$36,4,FALSE))</f>
        <v>5.4520951502662101</v>
      </c>
      <c r="V176">
        <f>P176+IF($R176="oops",0,VLOOKUP($R176,'unitaries counties'!$K$2:$Q$36,4,FALSE))</f>
        <v>5.6730345547893855</v>
      </c>
      <c r="W176">
        <f>Q176+IF($R176="oops",0,VLOOKUP($R176,'unitaries counties'!$K$2:$Q$36,4,FALSE))</f>
        <v>6.1992692851508657</v>
      </c>
    </row>
    <row r="177" spans="1:23" x14ac:dyDescent="0.25">
      <c r="A177" t="s">
        <v>337</v>
      </c>
      <c r="B177">
        <f>VLOOKUP($A177,Sheet4!$A$8:$D$414,2,FALSE)</f>
        <v>125300</v>
      </c>
      <c r="C177">
        <f>VLOOKUP($A177,Sheet4!$A$8:$D$414,3,FALSE)</f>
        <v>126300</v>
      </c>
      <c r="D177">
        <f>VLOOKUP($A177,Sheet4!$A$8:$D$414,4,FALSE)</f>
        <v>127500</v>
      </c>
      <c r="E177">
        <v>128400</v>
      </c>
      <c r="K177" t="s">
        <v>96</v>
      </c>
      <c r="L177" t="s">
        <v>457</v>
      </c>
      <c r="N177">
        <f>(VLOOKUP($K177,Sheet3!$A$3:$E$355,2,FALSE)*1000)/(VLOOKUP($K177,$A$8:$E$413,2,FALSE))</f>
        <v>6.2918994413407825</v>
      </c>
      <c r="O177">
        <f>(VLOOKUP($K177,Sheet3!$A$3:$E$355,3,FALSE)*1000)/(VLOOKUP($K177,$A$8:$E$413,3,FALSE))</f>
        <v>12.904411764705882</v>
      </c>
      <c r="P177">
        <f>(VLOOKUP($K177,Sheet3!$A$3:$E$355,4,FALSE)*1000)/(VLOOKUP($K177,$A$8:$E$413,4,FALSE))</f>
        <v>23.561996779388085</v>
      </c>
      <c r="Q177">
        <f>(VLOOKUP($K177,Sheet3!$A$3:$E$355,5,FALSE)*1000)/(VLOOKUP($K177,$A$8:$E$413,5,FALSE))</f>
        <v>25.988538681948423</v>
      </c>
      <c r="R177" t="str">
        <f>IF(VLOOKUP($K177,Sheet5!$A$1:$C$384,3,FALSE)="SD",VLOOKUP($K177,Sheet5!$A$1:$B$384,2,FALSE),"oops")</f>
        <v>oops</v>
      </c>
      <c r="S177" t="str">
        <f t="shared" si="6"/>
        <v>Newham</v>
      </c>
      <c r="T177">
        <f>N177+IF($R177="oops",0,VLOOKUP($R177,'unitaries counties'!$K$2:$Q$36,4,FALSE))</f>
        <v>6.2918994413407825</v>
      </c>
      <c r="U177">
        <f>O177+IF($R177="oops",0,VLOOKUP($R177,'unitaries counties'!$K$2:$Q$36,4,FALSE))</f>
        <v>12.904411764705882</v>
      </c>
      <c r="V177">
        <f>P177+IF($R177="oops",0,VLOOKUP($R177,'unitaries counties'!$K$2:$Q$36,4,FALSE))</f>
        <v>23.561996779388085</v>
      </c>
      <c r="W177">
        <f>Q177+IF($R177="oops",0,VLOOKUP($R177,'unitaries counties'!$K$2:$Q$36,4,FALSE))</f>
        <v>25.988538681948423</v>
      </c>
    </row>
    <row r="178" spans="1:23" x14ac:dyDescent="0.25">
      <c r="A178" t="s">
        <v>338</v>
      </c>
      <c r="B178">
        <f>VLOOKUP($A178,Sheet4!$A$8:$D$414,2,FALSE)</f>
        <v>137900</v>
      </c>
      <c r="C178">
        <f>VLOOKUP($A178,Sheet4!$A$8:$D$414,3,FALSE)</f>
        <v>139500</v>
      </c>
      <c r="D178">
        <f>VLOOKUP($A178,Sheet4!$A$8:$D$414,4,FALSE)</f>
        <v>141200</v>
      </c>
      <c r="E178">
        <v>141900</v>
      </c>
      <c r="K178" t="s">
        <v>415</v>
      </c>
      <c r="L178" t="s">
        <v>460</v>
      </c>
      <c r="N178">
        <f>(VLOOKUP($K178,Sheet3!$A$3:$E$355,2,FALSE)*1000)/(VLOOKUP($K178,$A$8:$E$413,2,FALSE))</f>
        <v>19.978494623655912</v>
      </c>
      <c r="O178">
        <f>(VLOOKUP($K178,Sheet3!$A$3:$E$355,3,FALSE)*1000)/(VLOOKUP($K178,$A$8:$E$413,3,FALSE))</f>
        <v>19.721329046087888</v>
      </c>
      <c r="P178">
        <f>(VLOOKUP($K178,Sheet3!$A$3:$E$355,4,FALSE)*1000)/(VLOOKUP($K178,$A$8:$E$413,4,FALSE))</f>
        <v>19.063829787234042</v>
      </c>
      <c r="Q178">
        <f>(VLOOKUP($K178,Sheet3!$A$3:$E$355,5,FALSE)*1000)/(VLOOKUP($K178,$A$8:$E$413,5,FALSE))</f>
        <v>17.260127931769723</v>
      </c>
      <c r="R178" t="str">
        <f>IF(VLOOKUP($K178,Sheet5!$A$1:$C$384,3,FALSE)="SD",VLOOKUP($K178,Sheet5!$A$1:$B$384,2,FALSE),"oops")</f>
        <v>Devon</v>
      </c>
      <c r="S178" t="str">
        <f t="shared" si="6"/>
        <v>North Devon</v>
      </c>
      <c r="T178">
        <f>N178+IF($R178="oops",0,VLOOKUP($R178,'unitaries counties'!$K$2:$Q$36,4,FALSE))</f>
        <v>19.477819859823253</v>
      </c>
      <c r="U178">
        <f>O178+IF($R178="oops",0,VLOOKUP($R178,'unitaries counties'!$K$2:$Q$36,4,FALSE))</f>
        <v>19.220654282255229</v>
      </c>
      <c r="V178">
        <f>P178+IF($R178="oops",0,VLOOKUP($R178,'unitaries counties'!$K$2:$Q$36,4,FALSE))</f>
        <v>18.563155023401382</v>
      </c>
      <c r="W178">
        <f>Q178+IF($R178="oops",0,VLOOKUP($R178,'unitaries counties'!$K$2:$Q$36,4,FALSE))</f>
        <v>16.759453167937064</v>
      </c>
    </row>
    <row r="179" spans="1:23" x14ac:dyDescent="0.25">
      <c r="A179" t="s">
        <v>339</v>
      </c>
      <c r="B179">
        <f>VLOOKUP($A179,Sheet4!$A$8:$D$414,2,FALSE)</f>
        <v>82300</v>
      </c>
      <c r="C179">
        <f>VLOOKUP($A179,Sheet4!$A$8:$D$414,3,FALSE)</f>
        <v>83000</v>
      </c>
      <c r="D179">
        <f>VLOOKUP($A179,Sheet4!$A$8:$D$414,4,FALSE)</f>
        <v>84200</v>
      </c>
      <c r="E179">
        <v>84800</v>
      </c>
      <c r="K179" t="s">
        <v>422</v>
      </c>
      <c r="L179" t="s">
        <v>459</v>
      </c>
      <c r="N179">
        <f>(VLOOKUP($K179,Sheet3!$A$3:$E$355,2,FALSE)*1000)/(VLOOKUP($K179,$A$8:$E$413,2,FALSE))</f>
        <v>4.2920353982300883</v>
      </c>
      <c r="O179">
        <f>(VLOOKUP($K179,Sheet3!$A$3:$E$355,3,FALSE)*1000)/(VLOOKUP($K179,$A$8:$E$413,3,FALSE))</f>
        <v>4.3888070692194407</v>
      </c>
      <c r="P179">
        <f>(VLOOKUP($K179,Sheet3!$A$3:$E$355,4,FALSE)*1000)/(VLOOKUP($K179,$A$8:$E$413,4,FALSE))</f>
        <v>4.4492753623188408</v>
      </c>
      <c r="Q179">
        <f>(VLOOKUP($K179,Sheet3!$A$3:$E$355,5,FALSE)*1000)/(VLOOKUP($K179,$A$8:$E$413,5,FALSE))</f>
        <v>4.7186147186147185</v>
      </c>
      <c r="R179" t="str">
        <f>IF(VLOOKUP($K179,Sheet5!$A$1:$C$384,3,FALSE)="SD",VLOOKUP($K179,Sheet5!$A$1:$B$384,2,FALSE),"oops")</f>
        <v>Dorset</v>
      </c>
      <c r="S179" t="str">
        <f t="shared" si="6"/>
        <v>North Dorset</v>
      </c>
      <c r="T179">
        <f>N179+IF($R179="oops",0,VLOOKUP($R179,'unitaries counties'!$K$2:$Q$36,4,FALSE))</f>
        <v>3.8976829152700105</v>
      </c>
      <c r="U179">
        <f>O179+IF($R179="oops",0,VLOOKUP($R179,'unitaries counties'!$K$2:$Q$36,4,FALSE))</f>
        <v>3.994454586259363</v>
      </c>
      <c r="V179">
        <f>P179+IF($R179="oops",0,VLOOKUP($R179,'unitaries counties'!$K$2:$Q$36,4,FALSE))</f>
        <v>4.0549228793587631</v>
      </c>
      <c r="W179">
        <f>Q179+IF($R179="oops",0,VLOOKUP($R179,'unitaries counties'!$K$2:$Q$36,4,FALSE))</f>
        <v>4.3242622356546407</v>
      </c>
    </row>
    <row r="180" spans="1:23" x14ac:dyDescent="0.25">
      <c r="A180" t="s">
        <v>340</v>
      </c>
      <c r="B180">
        <f>VLOOKUP($A180,Sheet4!$A$8:$D$414,2,FALSE)</f>
        <v>87100</v>
      </c>
      <c r="C180">
        <f>VLOOKUP($A180,Sheet4!$A$8:$D$414,3,FALSE)</f>
        <v>87600</v>
      </c>
      <c r="D180">
        <f>VLOOKUP($A180,Sheet4!$A$8:$D$414,4,FALSE)</f>
        <v>87900</v>
      </c>
      <c r="E180">
        <v>88800</v>
      </c>
      <c r="K180" t="s">
        <v>267</v>
      </c>
      <c r="L180" t="s">
        <v>460</v>
      </c>
      <c r="N180">
        <f>(VLOOKUP($K180,Sheet3!$A$3:$E$355,2,FALSE)*1000)/(VLOOKUP($K180,$A$8:$E$413,2,FALSE))</f>
        <v>-0.65989847715736039</v>
      </c>
      <c r="O180">
        <f>(VLOOKUP($K180,Sheet3!$A$3:$E$355,3,FALSE)*1000)/(VLOOKUP($K180,$A$8:$E$413,3,FALSE))</f>
        <v>0.32388663967611336</v>
      </c>
      <c r="P180">
        <f>(VLOOKUP($K180,Sheet3!$A$3:$E$355,4,FALSE)*1000)/(VLOOKUP($K180,$A$8:$E$413,4,FALSE))</f>
        <v>-0.54490413723511599</v>
      </c>
      <c r="Q180">
        <f>(VLOOKUP($K180,Sheet3!$A$3:$E$355,5,FALSE)*1000)/(VLOOKUP($K180,$A$8:$E$413,5,FALSE))</f>
        <v>-0.85599194360523667</v>
      </c>
      <c r="R180" t="str">
        <f>IF(VLOOKUP($K180,Sheet5!$A$1:$C$384,3,FALSE)="SD",VLOOKUP($K180,Sheet5!$A$1:$B$384,2,FALSE),"oops")</f>
        <v>Derbyshire</v>
      </c>
      <c r="S180" t="str">
        <f t="shared" si="6"/>
        <v>North East Derbyshire</v>
      </c>
      <c r="T180">
        <f>N180+IF($R180="oops",0,VLOOKUP($R180,'unitaries counties'!$K$2:$Q$36,4,FALSE))</f>
        <v>-0.65989847715736039</v>
      </c>
      <c r="U180">
        <f>O180+IF($R180="oops",0,VLOOKUP($R180,'unitaries counties'!$K$2:$Q$36,4,FALSE))</f>
        <v>0.32388663967611336</v>
      </c>
      <c r="V180">
        <f>P180+IF($R180="oops",0,VLOOKUP($R180,'unitaries counties'!$K$2:$Q$36,4,FALSE))</f>
        <v>-0.54490413723511599</v>
      </c>
      <c r="W180">
        <f>Q180+IF($R180="oops",0,VLOOKUP($R180,'unitaries counties'!$K$2:$Q$36,4,FALSE))</f>
        <v>-0.85599194360523667</v>
      </c>
    </row>
    <row r="181" spans="1:23" x14ac:dyDescent="0.25">
      <c r="A181" t="s">
        <v>341</v>
      </c>
      <c r="B181">
        <f>VLOOKUP($A181,Sheet4!$A$8:$D$414,2,FALSE)</f>
        <v>86500</v>
      </c>
      <c r="C181">
        <f>VLOOKUP($A181,Sheet4!$A$8:$D$414,3,FALSE)</f>
        <v>88600</v>
      </c>
      <c r="D181">
        <f>VLOOKUP($A181,Sheet4!$A$8:$D$414,4,FALSE)</f>
        <v>90700</v>
      </c>
      <c r="E181">
        <v>91700</v>
      </c>
      <c r="K181" t="s">
        <v>41</v>
      </c>
      <c r="L181" t="s">
        <v>458</v>
      </c>
      <c r="N181">
        <f>(VLOOKUP($K181,Sheet3!$A$3:$E$355,2,FALSE)*1000)/(VLOOKUP($K181,$A$8:$E$413,2,FALSE))</f>
        <v>0</v>
      </c>
      <c r="O181">
        <f>(VLOOKUP($K181,Sheet3!$A$3:$E$355,3,FALSE)*1000)/(VLOOKUP($K181,$A$8:$E$413,3,FALSE))</f>
        <v>0</v>
      </c>
      <c r="P181">
        <f>(VLOOKUP($K181,Sheet3!$A$3:$E$355,4,FALSE)*1000)/(VLOOKUP($K181,$A$8:$E$413,4,FALSE))</f>
        <v>3.3061991233562931</v>
      </c>
      <c r="Q181">
        <f>(VLOOKUP($K181,Sheet3!$A$3:$E$355,5,FALSE)*1000)/(VLOOKUP($K181,$A$8:$E$413,5,FALSE))</f>
        <v>7.7019411396368191</v>
      </c>
      <c r="R181" t="str">
        <f>IF(VLOOKUP($K181,Sheet5!$A$1:$C$384,3,FALSE)="SD",VLOOKUP($K181,Sheet5!$A$1:$B$384,2,FALSE),"oops")</f>
        <v>oops</v>
      </c>
      <c r="S181" t="str">
        <f t="shared" si="6"/>
        <v>North East Lincolnshire</v>
      </c>
      <c r="T181">
        <f>N181+IF($R181="oops",0,VLOOKUP($R181,'unitaries counties'!$K$2:$Q$36,4,FALSE))</f>
        <v>0</v>
      </c>
      <c r="U181">
        <f>O181+IF($R181="oops",0,VLOOKUP($R181,'unitaries counties'!$K$2:$Q$36,4,FALSE))</f>
        <v>0</v>
      </c>
      <c r="V181">
        <f>P181+IF($R181="oops",0,VLOOKUP($R181,'unitaries counties'!$K$2:$Q$36,4,FALSE))</f>
        <v>3.3061991233562931</v>
      </c>
      <c r="W181">
        <f>Q181+IF($R181="oops",0,VLOOKUP($R181,'unitaries counties'!$K$2:$Q$36,4,FALSE))</f>
        <v>7.7019411396368191</v>
      </c>
    </row>
    <row r="182" spans="1:23" x14ac:dyDescent="0.25">
      <c r="A182" t="s">
        <v>342</v>
      </c>
      <c r="B182">
        <f>VLOOKUP($A182,Sheet4!$A$8:$D$414,2,FALSE)</f>
        <v>108400</v>
      </c>
      <c r="C182">
        <f>VLOOKUP($A182,Sheet4!$A$8:$D$414,3,FALSE)</f>
        <v>109600</v>
      </c>
      <c r="D182">
        <f>VLOOKUP($A182,Sheet4!$A$8:$D$414,4,FALSE)</f>
        <v>110700</v>
      </c>
      <c r="E182">
        <v>112000</v>
      </c>
      <c r="K182" t="s">
        <v>337</v>
      </c>
      <c r="L182" t="s">
        <v>453</v>
      </c>
      <c r="N182">
        <f>(VLOOKUP($K182,Sheet3!$A$3:$E$355,2,FALSE)*1000)/(VLOOKUP($K182,$A$8:$E$413,2,FALSE))</f>
        <v>3.7988826815642458</v>
      </c>
      <c r="O182">
        <f>(VLOOKUP($K182,Sheet3!$A$3:$E$355,3,FALSE)*1000)/(VLOOKUP($K182,$A$8:$E$413,3,FALSE))</f>
        <v>3.6737925574030088</v>
      </c>
      <c r="P182">
        <f>(VLOOKUP($K182,Sheet3!$A$3:$E$355,4,FALSE)*1000)/(VLOOKUP($K182,$A$8:$E$413,4,FALSE))</f>
        <v>3.215686274509804</v>
      </c>
      <c r="Q182">
        <f>(VLOOKUP($K182,Sheet3!$A$3:$E$355,5,FALSE)*1000)/(VLOOKUP($K182,$A$8:$E$413,5,FALSE))</f>
        <v>4.5015576323987538</v>
      </c>
      <c r="R182" t="str">
        <f>IF(VLOOKUP($K182,Sheet5!$A$1:$C$384,3,FALSE)="SD",VLOOKUP($K182,Sheet5!$A$1:$B$384,2,FALSE),"oops")</f>
        <v>Hertfordshire</v>
      </c>
      <c r="S182" t="str">
        <f t="shared" si="6"/>
        <v>North Hertfordshire</v>
      </c>
      <c r="T182">
        <f>N182+IF($R182="oops",0,VLOOKUP($R182,'unitaries counties'!$K$2:$Q$36,4,FALSE))</f>
        <v>3.7988826815642458</v>
      </c>
      <c r="U182">
        <f>O182+IF($R182="oops",0,VLOOKUP($R182,'unitaries counties'!$K$2:$Q$36,4,FALSE))</f>
        <v>3.6737925574030088</v>
      </c>
      <c r="V182">
        <f>P182+IF($R182="oops",0,VLOOKUP($R182,'unitaries counties'!$K$2:$Q$36,4,FALSE))</f>
        <v>3.215686274509804</v>
      </c>
      <c r="W182">
        <f>Q182+IF($R182="oops",0,VLOOKUP($R182,'unitaries counties'!$K$2:$Q$36,4,FALSE))</f>
        <v>4.5015576323987538</v>
      </c>
    </row>
    <row r="183" spans="1:23" x14ac:dyDescent="0.25">
      <c r="A183" t="s">
        <v>343</v>
      </c>
      <c r="B183">
        <f>VLOOKUP($A183,Sheet4!$A$8:$D$414,2,FALSE)</f>
        <v>129400</v>
      </c>
      <c r="C183">
        <f>VLOOKUP($A183,Sheet4!$A$8:$D$414,3,FALSE)</f>
        <v>129900</v>
      </c>
      <c r="D183">
        <f>VLOOKUP($A183,Sheet4!$A$8:$D$414,4,FALSE)</f>
        <v>131000</v>
      </c>
      <c r="E183">
        <v>131900</v>
      </c>
      <c r="K183" t="s">
        <v>279</v>
      </c>
      <c r="L183" t="s">
        <v>459</v>
      </c>
      <c r="N183">
        <f>(VLOOKUP($K183,Sheet3!$A$3:$E$355,2,FALSE)*1000)/(VLOOKUP($K183,$A$8:$E$413,2,FALSE))</f>
        <v>1.295774647887324</v>
      </c>
      <c r="O183">
        <f>(VLOOKUP($K183,Sheet3!$A$3:$E$355,3,FALSE)*1000)/(VLOOKUP($K183,$A$8:$E$413,3,FALSE))</f>
        <v>0.93953488372093019</v>
      </c>
      <c r="P183">
        <f>(VLOOKUP($K183,Sheet3!$A$3:$E$355,4,FALSE)*1000)/(VLOOKUP($K183,$A$8:$E$413,4,FALSE))</f>
        <v>0.93087557603686633</v>
      </c>
      <c r="Q183">
        <f>(VLOOKUP($K183,Sheet3!$A$3:$E$355,5,FALSE)*1000)/(VLOOKUP($K183,$A$8:$E$413,5,FALSE))</f>
        <v>1.1619396157365049</v>
      </c>
      <c r="R183" t="str">
        <f>IF(VLOOKUP($K183,Sheet5!$A$1:$C$384,3,FALSE)="SD",VLOOKUP($K183,Sheet5!$A$1:$B$384,2,FALSE),"oops")</f>
        <v>Lincolnshire</v>
      </c>
      <c r="S183" t="str">
        <f t="shared" si="6"/>
        <v>North Kesteven</v>
      </c>
      <c r="T183">
        <f>N183+IF($R183="oops",0,VLOOKUP($R183,'unitaries counties'!$K$2:$Q$36,4,FALSE))</f>
        <v>1.295774647887324</v>
      </c>
      <c r="U183">
        <f>O183+IF($R183="oops",0,VLOOKUP($R183,'unitaries counties'!$K$2:$Q$36,4,FALSE))</f>
        <v>0.93953488372093019</v>
      </c>
      <c r="V183">
        <f>P183+IF($R183="oops",0,VLOOKUP($R183,'unitaries counties'!$K$2:$Q$36,4,FALSE))</f>
        <v>0.93087557603686633</v>
      </c>
      <c r="W183">
        <f>Q183+IF($R183="oops",0,VLOOKUP($R183,'unitaries counties'!$K$2:$Q$36,4,FALSE))</f>
        <v>1.1619396157365049</v>
      </c>
    </row>
    <row r="184" spans="1:23" x14ac:dyDescent="0.25">
      <c r="A184" t="s">
        <v>344</v>
      </c>
      <c r="B184">
        <f>VLOOKUP($A184,Sheet4!$A$8:$D$414,2,FALSE)</f>
        <v>123800</v>
      </c>
      <c r="C184">
        <f>VLOOKUP($A184,Sheet4!$A$8:$D$414,3,FALSE)</f>
        <v>124500</v>
      </c>
      <c r="D184">
        <f>VLOOKUP($A184,Sheet4!$A$8:$D$414,4,FALSE)</f>
        <v>124700</v>
      </c>
      <c r="E184">
        <v>125200</v>
      </c>
      <c r="K184" t="s">
        <v>42</v>
      </c>
      <c r="L184" t="s">
        <v>460</v>
      </c>
      <c r="N184">
        <f>(VLOOKUP($K184,Sheet3!$A$3:$E$355,2,FALSE)*1000)/(VLOOKUP($K184,$A$8:$E$413,2,FALSE))</f>
        <v>3.9432367149758454</v>
      </c>
      <c r="O184">
        <f>(VLOOKUP($K184,Sheet3!$A$3:$E$355,3,FALSE)*1000)/(VLOOKUP($K184,$A$8:$E$413,3,FALSE))</f>
        <v>-7.7357357357357355</v>
      </c>
      <c r="P184">
        <f>(VLOOKUP($K184,Sheet3!$A$3:$E$355,4,FALSE)*1000)/(VLOOKUP($K184,$A$8:$E$413,4,FALSE))</f>
        <v>4.7820895522388058</v>
      </c>
      <c r="Q184">
        <f>(VLOOKUP($K184,Sheet3!$A$3:$E$355,5,FALSE)*1000)/(VLOOKUP($K184,$A$8:$E$413,5,FALSE))</f>
        <v>4.1389548693586695</v>
      </c>
      <c r="R184" t="str">
        <f>IF(VLOOKUP($K184,Sheet5!$A$1:$C$384,3,FALSE)="SD",VLOOKUP($K184,Sheet5!$A$1:$B$384,2,FALSE),"oops")</f>
        <v>oops</v>
      </c>
      <c r="S184" t="str">
        <f t="shared" si="6"/>
        <v>North Lincolnshire</v>
      </c>
      <c r="T184">
        <f>N184+IF($R184="oops",0,VLOOKUP($R184,'unitaries counties'!$K$2:$Q$36,4,FALSE))</f>
        <v>3.9432367149758454</v>
      </c>
      <c r="U184">
        <f>O184+IF($R184="oops",0,VLOOKUP($R184,'unitaries counties'!$K$2:$Q$36,4,FALSE))</f>
        <v>-7.7357357357357355</v>
      </c>
      <c r="V184">
        <f>P184+IF($R184="oops",0,VLOOKUP($R184,'unitaries counties'!$K$2:$Q$36,4,FALSE))</f>
        <v>4.7820895522388058</v>
      </c>
      <c r="W184">
        <f>Q184+IF($R184="oops",0,VLOOKUP($R184,'unitaries counties'!$K$2:$Q$36,4,FALSE))</f>
        <v>4.1389548693586695</v>
      </c>
    </row>
    <row r="185" spans="1:23" x14ac:dyDescent="0.25">
      <c r="A185" t="s">
        <v>345</v>
      </c>
      <c r="B185">
        <f>VLOOKUP($A185,Sheet4!$A$8:$D$414,2,FALSE)</f>
        <v>96400</v>
      </c>
      <c r="C185">
        <f>VLOOKUP($A185,Sheet4!$A$8:$D$414,3,FALSE)</f>
        <v>97100</v>
      </c>
      <c r="D185">
        <f>VLOOKUP($A185,Sheet4!$A$8:$D$414,4,FALSE)</f>
        <v>97400</v>
      </c>
      <c r="E185">
        <v>97600</v>
      </c>
      <c r="K185" t="s">
        <v>347</v>
      </c>
      <c r="L185" t="s">
        <v>459</v>
      </c>
      <c r="N185">
        <f>(VLOOKUP($K185,Sheet3!$A$3:$E$355,2,FALSE)*1000)/(VLOOKUP($K185,$A$8:$E$413,2,FALSE))</f>
        <v>13.180914512922465</v>
      </c>
      <c r="O185">
        <f>(VLOOKUP($K185,Sheet3!$A$3:$E$355,3,FALSE)*1000)/(VLOOKUP($K185,$A$8:$E$413,3,FALSE))</f>
        <v>11.269841269841271</v>
      </c>
      <c r="P185">
        <f>(VLOOKUP($K185,Sheet3!$A$3:$E$355,4,FALSE)*1000)/(VLOOKUP($K185,$A$8:$E$413,4,FALSE))</f>
        <v>12.114060963618487</v>
      </c>
      <c r="Q185">
        <f>(VLOOKUP($K185,Sheet3!$A$3:$E$355,5,FALSE)*1000)/(VLOOKUP($K185,$A$8:$E$413,5,FALSE))</f>
        <v>14.115913555992142</v>
      </c>
      <c r="R185" t="str">
        <f>IF(VLOOKUP($K185,Sheet5!$A$1:$C$384,3,FALSE)="SD",VLOOKUP($K185,Sheet5!$A$1:$B$384,2,FALSE),"oops")</f>
        <v>Norfolk</v>
      </c>
      <c r="S185" t="str">
        <f t="shared" si="6"/>
        <v>North Norfolk</v>
      </c>
      <c r="T185">
        <f>N185+IF($R185="oops",0,VLOOKUP($R185,'unitaries counties'!$K$2:$Q$36,4,FALSE))</f>
        <v>11.988806762449876</v>
      </c>
      <c r="U185">
        <f>O185+IF($R185="oops",0,VLOOKUP($R185,'unitaries counties'!$K$2:$Q$36,4,FALSE))</f>
        <v>10.077733519368682</v>
      </c>
      <c r="V185">
        <f>P185+IF($R185="oops",0,VLOOKUP($R185,'unitaries counties'!$K$2:$Q$36,4,FALSE))</f>
        <v>10.921953213145898</v>
      </c>
      <c r="W185">
        <f>Q185+IF($R185="oops",0,VLOOKUP($R185,'unitaries counties'!$K$2:$Q$36,4,FALSE))</f>
        <v>12.923805805519553</v>
      </c>
    </row>
    <row r="186" spans="1:23" x14ac:dyDescent="0.25">
      <c r="A186" t="s">
        <v>346</v>
      </c>
      <c r="B186">
        <f>VLOOKUP($A186,Sheet4!$A$8:$D$414,2,FALSE)</f>
        <v>146400</v>
      </c>
      <c r="C186">
        <f>VLOOKUP($A186,Sheet4!$A$8:$D$414,3,FALSE)</f>
        <v>147100</v>
      </c>
      <c r="D186">
        <f>VLOOKUP($A186,Sheet4!$A$8:$D$414,4,FALSE)</f>
        <v>147900</v>
      </c>
      <c r="E186">
        <v>148600</v>
      </c>
      <c r="K186" t="s">
        <v>143</v>
      </c>
      <c r="L186" t="s">
        <v>460</v>
      </c>
      <c r="N186">
        <f>(VLOOKUP($K186,Sheet3!$A$3:$E$355,2,FALSE)*1000)/(VLOOKUP($K186,$A$8:$E$413,2,FALSE))</f>
        <v>4.4521566683192857</v>
      </c>
      <c r="O186">
        <f>(VLOOKUP($K186,Sheet3!$A$3:$E$355,3,FALSE)*1000)/(VLOOKUP($K186,$A$8:$E$413,3,FALSE))</f>
        <v>5.4039408866995071</v>
      </c>
      <c r="P186">
        <f>(VLOOKUP($K186,Sheet3!$A$3:$E$355,4,FALSE)*1000)/(VLOOKUP($K186,$A$8:$E$413,4,FALSE))</f>
        <v>5.947808961102905</v>
      </c>
      <c r="Q186">
        <f>(VLOOKUP($K186,Sheet3!$A$3:$E$355,5,FALSE)*1000)/(VLOOKUP($K186,$A$8:$E$413,5,FALSE))</f>
        <v>2.8131115459882583</v>
      </c>
      <c r="R186" t="str">
        <f>IF(VLOOKUP($K186,Sheet5!$A$1:$C$384,3,FALSE)="SD",VLOOKUP($K186,Sheet5!$A$1:$B$384,2,FALSE),"oops")</f>
        <v>oops</v>
      </c>
      <c r="S186" t="str">
        <f t="shared" si="6"/>
        <v>North Somerset</v>
      </c>
      <c r="T186">
        <f>N186+IF($R186="oops",0,VLOOKUP($R186,'unitaries counties'!$K$2:$Q$36,4,FALSE))</f>
        <v>4.4521566683192857</v>
      </c>
      <c r="U186">
        <f>O186+IF($R186="oops",0,VLOOKUP($R186,'unitaries counties'!$K$2:$Q$36,4,FALSE))</f>
        <v>5.4039408866995071</v>
      </c>
      <c r="V186">
        <f>P186+IF($R186="oops",0,VLOOKUP($R186,'unitaries counties'!$K$2:$Q$36,4,FALSE))</f>
        <v>5.947808961102905</v>
      </c>
      <c r="W186">
        <f>Q186+IF($R186="oops",0,VLOOKUP($R186,'unitaries counties'!$K$2:$Q$36,4,FALSE))</f>
        <v>2.8131115459882583</v>
      </c>
    </row>
    <row r="187" spans="1:23" x14ac:dyDescent="0.25">
      <c r="A187" t="s">
        <v>347</v>
      </c>
      <c r="B187">
        <f>VLOOKUP($A187,Sheet4!$A$8:$D$414,2,FALSE)</f>
        <v>100600</v>
      </c>
      <c r="C187">
        <f>VLOOKUP($A187,Sheet4!$A$8:$D$414,3,FALSE)</f>
        <v>100800</v>
      </c>
      <c r="D187">
        <f>VLOOKUP($A187,Sheet4!$A$8:$D$414,4,FALSE)</f>
        <v>101700</v>
      </c>
      <c r="E187">
        <v>101800</v>
      </c>
      <c r="K187" t="s">
        <v>14</v>
      </c>
      <c r="L187" t="s">
        <v>457</v>
      </c>
      <c r="N187">
        <f>(VLOOKUP($K187,Sheet3!$A$3:$E$355,2,FALSE)*1000)/(VLOOKUP($K187,$A$8:$E$413,2,FALSE))</f>
        <v>0.94974874371859297</v>
      </c>
      <c r="O187">
        <f>(VLOOKUP($K187,Sheet3!$A$3:$E$355,3,FALSE)*1000)/(VLOOKUP($K187,$A$8:$E$413,3,FALSE))</f>
        <v>2.8621378621378621</v>
      </c>
      <c r="P187">
        <f>(VLOOKUP($K187,Sheet3!$A$3:$E$355,4,FALSE)*1000)/(VLOOKUP($K187,$A$8:$E$413,4,FALSE))</f>
        <v>4.0407554671968189</v>
      </c>
      <c r="Q187">
        <f>(VLOOKUP($K187,Sheet3!$A$3:$E$355,5,FALSE)*1000)/(VLOOKUP($K187,$A$8:$E$413,5,FALSE))</f>
        <v>6.658391261171797</v>
      </c>
      <c r="R187" t="str">
        <f>IF(VLOOKUP($K187,Sheet5!$A$1:$C$384,3,FALSE)="SD",VLOOKUP($K187,Sheet5!$A$1:$B$384,2,FALSE),"oops")</f>
        <v>oops</v>
      </c>
      <c r="S187" t="str">
        <f t="shared" si="6"/>
        <v>North Tyneside</v>
      </c>
      <c r="T187">
        <f>N187+IF($R187="oops",0,VLOOKUP($R187,'unitaries counties'!$K$2:$Q$36,4,FALSE))</f>
        <v>0.94974874371859297</v>
      </c>
      <c r="U187">
        <f>O187+IF($R187="oops",0,VLOOKUP($R187,'unitaries counties'!$K$2:$Q$36,4,FALSE))</f>
        <v>2.8621378621378621</v>
      </c>
      <c r="V187">
        <f>P187+IF($R187="oops",0,VLOOKUP($R187,'unitaries counties'!$K$2:$Q$36,4,FALSE))</f>
        <v>4.0407554671968189</v>
      </c>
      <c r="W187">
        <f>Q187+IF($R187="oops",0,VLOOKUP($R187,'unitaries counties'!$K$2:$Q$36,4,FALSE))</f>
        <v>6.658391261171797</v>
      </c>
    </row>
    <row r="188" spans="1:23" x14ac:dyDescent="0.25">
      <c r="A188" t="s">
        <v>348</v>
      </c>
      <c r="B188">
        <f>VLOOKUP($A188,Sheet4!$A$8:$D$414,2,FALSE)</f>
        <v>129200</v>
      </c>
      <c r="C188">
        <f>VLOOKUP($A188,Sheet4!$A$8:$D$414,3,FALSE)</f>
        <v>130900</v>
      </c>
      <c r="D188">
        <f>VLOOKUP($A188,Sheet4!$A$8:$D$414,4,FALSE)</f>
        <v>132200</v>
      </c>
      <c r="E188">
        <v>134300</v>
      </c>
      <c r="K188" t="s">
        <v>305</v>
      </c>
      <c r="L188" t="s">
        <v>460</v>
      </c>
      <c r="N188">
        <f>(VLOOKUP($K188,Sheet3!$A$3:$E$355,2,FALSE)*1000)/(VLOOKUP($K188,$A$8:$E$413,2,FALSE))</f>
        <v>-1.0789049919484701</v>
      </c>
      <c r="O188">
        <f>(VLOOKUP($K188,Sheet3!$A$3:$E$355,3,FALSE)*1000)/(VLOOKUP($K188,$A$8:$E$413,3,FALSE))</f>
        <v>-0.93397745571658619</v>
      </c>
      <c r="P188">
        <f>(VLOOKUP($K188,Sheet3!$A$3:$E$355,4,FALSE)*1000)/(VLOOKUP($K188,$A$8:$E$413,4,FALSE))</f>
        <v>-0.90177133655394526</v>
      </c>
      <c r="Q188">
        <f>(VLOOKUP($K188,Sheet3!$A$3:$E$355,5,FALSE)*1000)/(VLOOKUP($K188,$A$8:$E$413,5,FALSE))</f>
        <v>-0.65916398713826363</v>
      </c>
      <c r="R188" t="str">
        <f>IF(VLOOKUP($K188,Sheet5!$A$1:$C$384,3,FALSE)="SD",VLOOKUP($K188,Sheet5!$A$1:$B$384,2,FALSE),"oops")</f>
        <v>Warwickshire</v>
      </c>
      <c r="S188" t="str">
        <f t="shared" si="6"/>
        <v>North Warwickshire</v>
      </c>
      <c r="T188">
        <f>N188+IF($R188="oops",0,VLOOKUP($R188,'unitaries counties'!$K$2:$Q$36,4,FALSE))</f>
        <v>-0.25433387960757359</v>
      </c>
      <c r="U188">
        <f>O188+IF($R188="oops",0,VLOOKUP($R188,'unitaries counties'!$K$2:$Q$36,4,FALSE))</f>
        <v>-0.10940634337568966</v>
      </c>
      <c r="V188">
        <f>P188+IF($R188="oops",0,VLOOKUP($R188,'unitaries counties'!$K$2:$Q$36,4,FALSE))</f>
        <v>-7.7200224213048729E-2</v>
      </c>
      <c r="W188">
        <f>Q188+IF($R188="oops",0,VLOOKUP($R188,'unitaries counties'!$K$2:$Q$36,4,FALSE))</f>
        <v>0.1654071252026329</v>
      </c>
    </row>
    <row r="189" spans="1:23" x14ac:dyDescent="0.25">
      <c r="A189" t="s">
        <v>349</v>
      </c>
      <c r="B189">
        <f>VLOOKUP($A189,Sheet4!$A$8:$D$414,2,FALSE)</f>
        <v>120500</v>
      </c>
      <c r="C189">
        <f>VLOOKUP($A189,Sheet4!$A$8:$D$414,3,FALSE)</f>
        <v>122600</v>
      </c>
      <c r="D189">
        <f>VLOOKUP($A189,Sheet4!$A$8:$D$414,4,FALSE)</f>
        <v>124500</v>
      </c>
      <c r="E189">
        <v>126000</v>
      </c>
      <c r="K189" t="s">
        <v>274</v>
      </c>
      <c r="L189" t="s">
        <v>460</v>
      </c>
      <c r="N189">
        <f>(VLOOKUP($K189,Sheet3!$A$3:$E$355,2,FALSE)*1000)/(VLOOKUP($K189,$A$8:$E$413,2,FALSE))</f>
        <v>2.233009708737864</v>
      </c>
      <c r="O189">
        <f>(VLOOKUP($K189,Sheet3!$A$3:$E$355,3,FALSE)*1000)/(VLOOKUP($K189,$A$8:$E$413,3,FALSE))</f>
        <v>1.1373390557939915</v>
      </c>
      <c r="P189">
        <f>(VLOOKUP($K189,Sheet3!$A$3:$E$355,4,FALSE)*1000)/(VLOOKUP($K189,$A$8:$E$413,4,FALSE))</f>
        <v>0.94983991462113126</v>
      </c>
      <c r="Q189">
        <f>(VLOOKUP($K189,Sheet3!$A$3:$E$355,5,FALSE)*1000)/(VLOOKUP($K189,$A$8:$E$413,5,FALSE))</f>
        <v>0.41489361702127658</v>
      </c>
      <c r="R189" t="str">
        <f>IF(VLOOKUP($K189,Sheet5!$A$1:$C$384,3,FALSE)="SD",VLOOKUP($K189,Sheet5!$A$1:$B$384,2,FALSE),"oops")</f>
        <v>Leicestershire</v>
      </c>
      <c r="S189" t="str">
        <f t="shared" si="6"/>
        <v>North West Leicestershire</v>
      </c>
      <c r="T189">
        <f>N189+IF($R189="oops",0,VLOOKUP($R189,'unitaries counties'!$K$2:$Q$36,4,FALSE))</f>
        <v>2.3186394767590377</v>
      </c>
      <c r="U189">
        <f>O189+IF($R189="oops",0,VLOOKUP($R189,'unitaries counties'!$K$2:$Q$36,4,FALSE))</f>
        <v>1.2229688238151655</v>
      </c>
      <c r="V189">
        <f>P189+IF($R189="oops",0,VLOOKUP($R189,'unitaries counties'!$K$2:$Q$36,4,FALSE))</f>
        <v>1.0354696826423051</v>
      </c>
      <c r="W189">
        <f>Q189+IF($R189="oops",0,VLOOKUP($R189,'unitaries counties'!$K$2:$Q$36,4,FALSE))</f>
        <v>0.50052338504245053</v>
      </c>
    </row>
    <row r="190" spans="1:23" x14ac:dyDescent="0.25">
      <c r="A190" t="s">
        <v>350</v>
      </c>
      <c r="B190">
        <f>VLOOKUP($A190,Sheet4!$A$8:$D$414,2,FALSE)</f>
        <v>87400</v>
      </c>
      <c r="C190">
        <f>VLOOKUP($A190,Sheet4!$A$8:$D$414,3,FALSE)</f>
        <v>87500</v>
      </c>
      <c r="D190">
        <f>VLOOKUP($A190,Sheet4!$A$8:$D$414,4,FALSE)</f>
        <v>87900</v>
      </c>
      <c r="E190">
        <v>87900</v>
      </c>
      <c r="K190" t="s">
        <v>287</v>
      </c>
      <c r="L190" t="s">
        <v>458</v>
      </c>
      <c r="N190">
        <f>(VLOOKUP($K190,Sheet3!$A$3:$E$355,2,FALSE)*1000)/(VLOOKUP($K190,$A$8:$E$413,2,FALSE))</f>
        <v>8.3597883597883591</v>
      </c>
      <c r="O190">
        <f>(VLOOKUP($K190,Sheet3!$A$3:$E$355,3,FALSE)*1000)/(VLOOKUP($K190,$A$8:$E$413,3,FALSE))</f>
        <v>11.603998096144693</v>
      </c>
      <c r="P190">
        <f>(VLOOKUP($K190,Sheet3!$A$3:$E$355,4,FALSE)*1000)/(VLOOKUP($K190,$A$8:$E$413,4,FALSE))</f>
        <v>6.578823529411765</v>
      </c>
      <c r="Q190">
        <f>(VLOOKUP($K190,Sheet3!$A$3:$E$355,5,FALSE)*1000)/(VLOOKUP($K190,$A$8:$E$413,5,FALSE))</f>
        <v>7.1295433364398884</v>
      </c>
      <c r="R190" t="str">
        <f>IF(VLOOKUP($K190,Sheet5!$A$1:$C$384,3,FALSE)="SD",VLOOKUP($K190,Sheet5!$A$1:$B$384,2,FALSE),"oops")</f>
        <v>Northamptonshire</v>
      </c>
      <c r="S190" t="str">
        <f t="shared" si="6"/>
        <v>Northampton</v>
      </c>
      <c r="T190">
        <f>N190+IF($R190="oops",0,VLOOKUP($R190,'unitaries counties'!$K$2:$Q$36,4,FALSE))</f>
        <v>7.9910977965111094</v>
      </c>
      <c r="U190">
        <f>O190+IF($R190="oops",0,VLOOKUP($R190,'unitaries counties'!$K$2:$Q$36,4,FALSE))</f>
        <v>11.235307532867443</v>
      </c>
      <c r="V190">
        <f>P190+IF($R190="oops",0,VLOOKUP($R190,'unitaries counties'!$K$2:$Q$36,4,FALSE))</f>
        <v>6.2101329661345153</v>
      </c>
      <c r="W190">
        <f>Q190+IF($R190="oops",0,VLOOKUP($R190,'unitaries counties'!$K$2:$Q$36,4,FALSE))</f>
        <v>6.7608527731626387</v>
      </c>
    </row>
    <row r="191" spans="1:23" x14ac:dyDescent="0.25">
      <c r="A191" t="s">
        <v>351</v>
      </c>
      <c r="B191">
        <f>VLOOKUP($A191,Sheet4!$A$8:$D$414,2,FALSE)</f>
        <v>57900</v>
      </c>
      <c r="C191">
        <f>VLOOKUP($A191,Sheet4!$A$8:$D$414,3,FALSE)</f>
        <v>58600</v>
      </c>
      <c r="D191">
        <f>VLOOKUP($A191,Sheet4!$A$8:$D$414,4,FALSE)</f>
        <v>60000</v>
      </c>
      <c r="E191">
        <v>60700</v>
      </c>
      <c r="K191" t="s">
        <v>9</v>
      </c>
      <c r="L191" t="s">
        <v>460</v>
      </c>
      <c r="N191">
        <f>(VLOOKUP($K191,Sheet3!$A$3:$E$355,2,FALSE)*1000)/(VLOOKUP($K191,$A$8:$E$413,2,FALSE))</f>
        <v>6.2639109697933231</v>
      </c>
      <c r="O191">
        <f>(VLOOKUP($K191,Sheet3!$A$3:$E$355,3,FALSE)*1000)/(VLOOKUP($K191,$A$8:$E$413,3,FALSE))</f>
        <v>5.5150554675118855</v>
      </c>
      <c r="P191">
        <f>(VLOOKUP($K191,Sheet3!$A$3:$E$355,4,FALSE)*1000)/(VLOOKUP($K191,$A$8:$E$413,4,FALSE))</f>
        <v>5.7824849826114448</v>
      </c>
      <c r="Q191">
        <f>(VLOOKUP($K191,Sheet3!$A$3:$E$355,5,FALSE)*1000)/(VLOOKUP($K191,$A$8:$E$413,5,FALSE))</f>
        <v>3.5558367605188232</v>
      </c>
      <c r="R191" t="str">
        <f>IF(VLOOKUP($K191,Sheet5!$A$1:$C$384,3,FALSE)="SD",VLOOKUP($K191,Sheet5!$A$1:$B$384,2,FALSE),"oops")</f>
        <v>oops</v>
      </c>
      <c r="S191" t="str">
        <f t="shared" si="6"/>
        <v>Northumberland</v>
      </c>
      <c r="T191">
        <f>N191+IF($R191="oops",0,VLOOKUP($R191,'unitaries counties'!$K$2:$Q$36,4,FALSE))</f>
        <v>6.2639109697933231</v>
      </c>
      <c r="U191">
        <f>O191+IF($R191="oops",0,VLOOKUP($R191,'unitaries counties'!$K$2:$Q$36,4,FALSE))</f>
        <v>5.5150554675118855</v>
      </c>
      <c r="V191">
        <f>P191+IF($R191="oops",0,VLOOKUP($R191,'unitaries counties'!$K$2:$Q$36,4,FALSE))</f>
        <v>5.7824849826114448</v>
      </c>
      <c r="W191">
        <f>Q191+IF($R191="oops",0,VLOOKUP($R191,'unitaries counties'!$K$2:$Q$36,4,FALSE))</f>
        <v>3.5558367605188232</v>
      </c>
    </row>
    <row r="192" spans="1:23" x14ac:dyDescent="0.25">
      <c r="A192" t="s">
        <v>352</v>
      </c>
      <c r="B192">
        <f>VLOOKUP($A192,Sheet4!$A$8:$D$414,2,FALSE)</f>
        <v>129300</v>
      </c>
      <c r="C192">
        <f>VLOOKUP($A192,Sheet4!$A$8:$D$414,3,FALSE)</f>
        <v>131700</v>
      </c>
      <c r="D192">
        <f>VLOOKUP($A192,Sheet4!$A$8:$D$414,4,FALSE)</f>
        <v>133700</v>
      </c>
      <c r="E192">
        <v>134500</v>
      </c>
      <c r="K192" t="s">
        <v>348</v>
      </c>
      <c r="L192" t="s">
        <v>458</v>
      </c>
      <c r="N192">
        <f>(VLOOKUP($K192,Sheet3!$A$3:$E$355,2,FALSE)*1000)/(VLOOKUP($K192,$A$8:$E$413,2,FALSE))</f>
        <v>7.7399380804953561E-3</v>
      </c>
      <c r="O192">
        <f>(VLOOKUP($K192,Sheet3!$A$3:$E$355,3,FALSE)*1000)/(VLOOKUP($K192,$A$8:$E$413,3,FALSE))</f>
        <v>0.51184110007639416</v>
      </c>
      <c r="P192">
        <f>(VLOOKUP($K192,Sheet3!$A$3:$E$355,4,FALSE)*1000)/(VLOOKUP($K192,$A$8:$E$413,4,FALSE))</f>
        <v>-0.27231467473524962</v>
      </c>
      <c r="Q192">
        <f>(VLOOKUP($K192,Sheet3!$A$3:$E$355,5,FALSE)*1000)/(VLOOKUP($K192,$A$8:$E$413,5,FALSE))</f>
        <v>20.268056589724498</v>
      </c>
      <c r="R192" t="str">
        <f>IF(VLOOKUP($K192,Sheet5!$A$1:$C$384,3,FALSE)="SD",VLOOKUP($K192,Sheet5!$A$1:$B$384,2,FALSE),"oops")</f>
        <v>Norfolk</v>
      </c>
      <c r="S192" t="str">
        <f t="shared" si="6"/>
        <v>Norwich</v>
      </c>
      <c r="T192">
        <f>N192+IF($R192="oops",0,VLOOKUP($R192,'unitaries counties'!$K$2:$Q$36,4,FALSE))</f>
        <v>-1.1843678123920944</v>
      </c>
      <c r="U192">
        <f>O192+IF($R192="oops",0,VLOOKUP($R192,'unitaries counties'!$K$2:$Q$36,4,FALSE))</f>
        <v>-0.68026665039619572</v>
      </c>
      <c r="V192">
        <f>P192+IF($R192="oops",0,VLOOKUP($R192,'unitaries counties'!$K$2:$Q$36,4,FALSE))</f>
        <v>-1.4644224252078395</v>
      </c>
      <c r="W192">
        <f>Q192+IF($R192="oops",0,VLOOKUP($R192,'unitaries counties'!$K$2:$Q$36,4,FALSE))</f>
        <v>19.075948839251907</v>
      </c>
    </row>
    <row r="193" spans="1:23" x14ac:dyDescent="0.25">
      <c r="A193" t="s">
        <v>353</v>
      </c>
      <c r="B193">
        <f>VLOOKUP($A193,Sheet4!$A$8:$D$414,2,FALSE)</f>
        <v>95300</v>
      </c>
      <c r="C193">
        <f>VLOOKUP($A193,Sheet4!$A$8:$D$414,3,FALSE)</f>
        <v>96200</v>
      </c>
      <c r="D193">
        <f>VLOOKUP($A193,Sheet4!$A$8:$D$414,4,FALSE)</f>
        <v>97100</v>
      </c>
      <c r="E193">
        <v>97600</v>
      </c>
      <c r="K193" t="s">
        <v>56</v>
      </c>
      <c r="L193" t="s">
        <v>456</v>
      </c>
      <c r="N193">
        <f>(VLOOKUP($K193,Sheet3!$A$3:$E$355,2,FALSE)*1000)/(VLOOKUP($K193,$A$8:$E$413,2,FALSE))</f>
        <v>11.095658073270014</v>
      </c>
      <c r="O193">
        <f>(VLOOKUP($K193,Sheet3!$A$3:$E$355,3,FALSE)*1000)/(VLOOKUP($K193,$A$8:$E$413,3,FALSE))</f>
        <v>12.211474316210808</v>
      </c>
      <c r="P193">
        <f>(VLOOKUP($K193,Sheet3!$A$3:$E$355,4,FALSE)*1000)/(VLOOKUP($K193,$A$8:$E$413,4,FALSE))</f>
        <v>10.697597894044094</v>
      </c>
      <c r="Q193">
        <f>(VLOOKUP($K193,Sheet3!$A$3:$E$355,5,FALSE)*1000)/(VLOOKUP($K193,$A$8:$E$413,5,FALSE))</f>
        <v>38.195659216067376</v>
      </c>
      <c r="R193" t="str">
        <f>IF(VLOOKUP($K193,Sheet5!$A$1:$C$384,3,FALSE)="SD",VLOOKUP($K193,Sheet5!$A$1:$B$384,2,FALSE),"oops")</f>
        <v>oops</v>
      </c>
      <c r="S193" t="str">
        <f t="shared" si="6"/>
        <v>Nottingham</v>
      </c>
      <c r="T193">
        <f>N193+IF($R193="oops",0,VLOOKUP($R193,'unitaries counties'!$K$2:$Q$36,4,FALSE))</f>
        <v>11.095658073270014</v>
      </c>
      <c r="U193">
        <f>O193+IF($R193="oops",0,VLOOKUP($R193,'unitaries counties'!$K$2:$Q$36,4,FALSE))</f>
        <v>12.211474316210808</v>
      </c>
      <c r="V193">
        <f>P193+IF($R193="oops",0,VLOOKUP($R193,'unitaries counties'!$K$2:$Q$36,4,FALSE))</f>
        <v>10.697597894044094</v>
      </c>
      <c r="W193">
        <f>Q193+IF($R193="oops",0,VLOOKUP($R193,'unitaries counties'!$K$2:$Q$36,4,FALSE))</f>
        <v>38.195659216067376</v>
      </c>
    </row>
    <row r="194" spans="1:23" x14ac:dyDescent="0.25">
      <c r="A194" t="s">
        <v>442</v>
      </c>
      <c r="B194">
        <f>VLOOKUP($A194,Sheet4!$A$8:$D$414,2,FALSE)</f>
        <v>108400</v>
      </c>
      <c r="C194">
        <f>VLOOKUP($A194,Sheet4!$A$8:$D$414,3,FALSE)</f>
        <v>110000</v>
      </c>
      <c r="D194">
        <f>VLOOKUP($A194,Sheet4!$A$8:$D$414,4,FALSE)</f>
        <v>111400</v>
      </c>
      <c r="E194">
        <v>111600</v>
      </c>
      <c r="K194" t="s">
        <v>306</v>
      </c>
      <c r="L194" t="s">
        <v>458</v>
      </c>
      <c r="N194">
        <f>(VLOOKUP($K194,Sheet3!$A$3:$E$355,2,FALSE)*1000)/(VLOOKUP($K194,$A$8:$E$413,2,FALSE))</f>
        <v>5.8004827031375701</v>
      </c>
      <c r="O194">
        <f>(VLOOKUP($K194,Sheet3!$A$3:$E$355,3,FALSE)*1000)/(VLOOKUP($K194,$A$8:$E$413,3,FALSE))</f>
        <v>6.4262820512820511</v>
      </c>
      <c r="P194">
        <f>(VLOOKUP($K194,Sheet3!$A$3:$E$355,4,FALSE)*1000)/(VLOOKUP($K194,$A$8:$E$413,4,FALSE))</f>
        <v>8.3014354066985643</v>
      </c>
      <c r="Q194">
        <f>(VLOOKUP($K194,Sheet3!$A$3:$E$355,5,FALSE)*1000)/(VLOOKUP($K194,$A$8:$E$413,5,FALSE))</f>
        <v>7.1860095389507155</v>
      </c>
      <c r="R194" t="str">
        <f>IF(VLOOKUP($K194,Sheet5!$A$1:$C$384,3,FALSE)="SD",VLOOKUP($K194,Sheet5!$A$1:$B$384,2,FALSE),"oops")</f>
        <v>Warwickshire</v>
      </c>
      <c r="S194" t="str">
        <f t="shared" si="6"/>
        <v>Nuneaton and Bedworth</v>
      </c>
      <c r="T194">
        <f>N194+IF($R194="oops",0,VLOOKUP($R194,'unitaries counties'!$K$2:$Q$36,4,FALSE))</f>
        <v>6.6250538154784664</v>
      </c>
      <c r="U194">
        <f>O194+IF($R194="oops",0,VLOOKUP($R194,'unitaries counties'!$K$2:$Q$36,4,FALSE))</f>
        <v>7.2508531636229474</v>
      </c>
      <c r="V194">
        <f>P194+IF($R194="oops",0,VLOOKUP($R194,'unitaries counties'!$K$2:$Q$36,4,FALSE))</f>
        <v>9.1260065190394606</v>
      </c>
      <c r="W194">
        <f>Q194+IF($R194="oops",0,VLOOKUP($R194,'unitaries counties'!$K$2:$Q$36,4,FALSE))</f>
        <v>8.0105806512916118</v>
      </c>
    </row>
    <row r="195" spans="1:23" x14ac:dyDescent="0.25">
      <c r="A195" t="s">
        <v>355</v>
      </c>
      <c r="B195">
        <f>VLOOKUP($A195,Sheet4!$A$8:$D$414,2,FALSE)</f>
        <v>123800</v>
      </c>
      <c r="C195">
        <f>VLOOKUP($A195,Sheet4!$A$8:$D$414,3,FALSE)</f>
        <v>124300</v>
      </c>
      <c r="D195">
        <f>VLOOKUP($A195,Sheet4!$A$8:$D$414,4,FALSE)</f>
        <v>124600</v>
      </c>
      <c r="E195">
        <v>124300</v>
      </c>
      <c r="K195" t="s">
        <v>275</v>
      </c>
      <c r="L195" t="s">
        <v>456</v>
      </c>
      <c r="N195">
        <f>(VLOOKUP($K195,Sheet3!$A$3:$E$355,2,FALSE)*1000)/(VLOOKUP($K195,$A$8:$E$413,2,FALSE))</f>
        <v>-1.8525179856115108</v>
      </c>
      <c r="O195">
        <f>(VLOOKUP($K195,Sheet3!$A$3:$E$355,3,FALSE)*1000)/(VLOOKUP($K195,$A$8:$E$413,3,FALSE))</f>
        <v>-2.1195652173913042</v>
      </c>
      <c r="P195">
        <f>(VLOOKUP($K195,Sheet3!$A$3:$E$355,4,FALSE)*1000)/(VLOOKUP($K195,$A$8:$E$413,4,FALSE))</f>
        <v>-2.1964285714285716</v>
      </c>
      <c r="Q195">
        <f>(VLOOKUP($K195,Sheet3!$A$3:$E$355,5,FALSE)*1000)/(VLOOKUP($K195,$A$8:$E$413,5,FALSE))</f>
        <v>-2.0320855614973263</v>
      </c>
      <c r="R195" t="str">
        <f>IF(VLOOKUP($K195,Sheet5!$A$1:$C$384,3,FALSE)="SD",VLOOKUP($K195,Sheet5!$A$1:$B$384,2,FALSE),"oops")</f>
        <v>Leicestershire</v>
      </c>
      <c r="S195" t="str">
        <f t="shared" ref="S195:S258" si="7">K195</f>
        <v>Oadby and Wigston</v>
      </c>
      <c r="T195">
        <f>N195+IF($R195="oops",0,VLOOKUP($R195,'unitaries counties'!$K$2:$Q$36,4,FALSE))</f>
        <v>-1.7668882175903369</v>
      </c>
      <c r="U195">
        <f>O195+IF($R195="oops",0,VLOOKUP($R195,'unitaries counties'!$K$2:$Q$36,4,FALSE))</f>
        <v>-2.0339354493701305</v>
      </c>
      <c r="V195">
        <f>P195+IF($R195="oops",0,VLOOKUP($R195,'unitaries counties'!$K$2:$Q$36,4,FALSE))</f>
        <v>-2.1107988034073979</v>
      </c>
      <c r="W195">
        <f>Q195+IF($R195="oops",0,VLOOKUP($R195,'unitaries counties'!$K$2:$Q$36,4,FALSE))</f>
        <v>-1.9464557934761524</v>
      </c>
    </row>
    <row r="196" spans="1:23" x14ac:dyDescent="0.25">
      <c r="A196" t="s">
        <v>356</v>
      </c>
      <c r="B196">
        <f>VLOOKUP($A196,Sheet4!$A$8:$D$414,2,FALSE)</f>
        <v>116000</v>
      </c>
      <c r="C196">
        <f>VLOOKUP($A196,Sheet4!$A$8:$D$414,3,FALSE)</f>
        <v>115700</v>
      </c>
      <c r="D196">
        <f>VLOOKUP($A196,Sheet4!$A$8:$D$414,4,FALSE)</f>
        <v>115400</v>
      </c>
      <c r="E196">
        <v>115700</v>
      </c>
      <c r="K196" t="s">
        <v>27</v>
      </c>
      <c r="L196" t="s">
        <v>457</v>
      </c>
      <c r="N196">
        <f>(VLOOKUP($K196,Sheet3!$A$3:$E$355,2,FALSE)*1000)/(VLOOKUP($K196,$A$8:$E$413,2,FALSE))</f>
        <v>0.16606822262118492</v>
      </c>
      <c r="O196">
        <f>(VLOOKUP($K196,Sheet3!$A$3:$E$355,3,FALSE)*1000)/(VLOOKUP($K196,$A$8:$E$413,3,FALSE))</f>
        <v>1.3181411974977659</v>
      </c>
      <c r="P196">
        <f>(VLOOKUP($K196,Sheet3!$A$3:$E$355,4,FALSE)*1000)/(VLOOKUP($K196,$A$8:$E$413,4,FALSE))</f>
        <v>0.99467140319715808</v>
      </c>
      <c r="Q196">
        <f>(VLOOKUP($K196,Sheet3!$A$3:$E$355,5,FALSE)*1000)/(VLOOKUP($K196,$A$8:$E$413,5,FALSE))</f>
        <v>0.59318282425852142</v>
      </c>
      <c r="R196" t="str">
        <f>IF(VLOOKUP($K196,Sheet5!$A$1:$C$384,3,FALSE)="SD",VLOOKUP($K196,Sheet5!$A$1:$B$384,2,FALSE),"oops")</f>
        <v>oops</v>
      </c>
      <c r="S196" t="str">
        <f t="shared" si="7"/>
        <v>Oldham</v>
      </c>
      <c r="T196">
        <f>N196+IF($R196="oops",0,VLOOKUP($R196,'unitaries counties'!$K$2:$Q$36,4,FALSE))</f>
        <v>0.16606822262118492</v>
      </c>
      <c r="U196">
        <f>O196+IF($R196="oops",0,VLOOKUP($R196,'unitaries counties'!$K$2:$Q$36,4,FALSE))</f>
        <v>1.3181411974977659</v>
      </c>
      <c r="V196">
        <f>P196+IF($R196="oops",0,VLOOKUP($R196,'unitaries counties'!$K$2:$Q$36,4,FALSE))</f>
        <v>0.99467140319715808</v>
      </c>
      <c r="W196">
        <f>Q196+IF($R196="oops",0,VLOOKUP($R196,'unitaries counties'!$K$2:$Q$36,4,FALSE))</f>
        <v>0.59318282425852142</v>
      </c>
    </row>
    <row r="197" spans="1:23" x14ac:dyDescent="0.25">
      <c r="A197" t="s">
        <v>87</v>
      </c>
      <c r="B197">
        <f>VLOOKUP($A197,Sheet4!$A$8:$D$414,2,FALSE)</f>
        <v>212900</v>
      </c>
      <c r="C197">
        <f>VLOOKUP($A197,Sheet4!$A$8:$D$414,3,FALSE)</f>
        <v>214700</v>
      </c>
      <c r="D197">
        <f>VLOOKUP($A197,Sheet4!$A$8:$D$414,4,FALSE)</f>
        <v>220100</v>
      </c>
      <c r="E197">
        <v>225000</v>
      </c>
      <c r="K197" t="s">
        <v>390</v>
      </c>
      <c r="L197" t="s">
        <v>458</v>
      </c>
      <c r="N197">
        <f>(VLOOKUP($K197,Sheet3!$A$3:$E$355,2,FALSE)*1000)/(VLOOKUP($K197,$A$8:$E$413,2,FALSE))</f>
        <v>27.628865979381445</v>
      </c>
      <c r="O197">
        <f>(VLOOKUP($K197,Sheet3!$A$3:$E$355,3,FALSE)*1000)/(VLOOKUP($K197,$A$8:$E$413,3,FALSE))</f>
        <v>26.490872210953349</v>
      </c>
      <c r="P197">
        <f>(VLOOKUP($K197,Sheet3!$A$3:$E$355,4,FALSE)*1000)/(VLOOKUP($K197,$A$8:$E$413,4,FALSE))</f>
        <v>28.408788282290281</v>
      </c>
      <c r="Q197">
        <f>(VLOOKUP($K197,Sheet3!$A$3:$E$355,5,FALSE)*1000)/(VLOOKUP($K197,$A$8:$E$413,5,FALSE))</f>
        <v>29.901639344262296</v>
      </c>
      <c r="R197" t="str">
        <f>IF(VLOOKUP($K197,Sheet5!$A$1:$C$384,3,FALSE)="SD",VLOOKUP($K197,Sheet5!$A$1:$B$384,2,FALSE),"oops")</f>
        <v>Oxfordshire</v>
      </c>
      <c r="S197" t="str">
        <f t="shared" si="7"/>
        <v>Oxford</v>
      </c>
      <c r="T197">
        <f>N197+IF($R197="oops",0,VLOOKUP($R197,'unitaries counties'!$K$2:$Q$36,4,FALSE))</f>
        <v>26.818727587218483</v>
      </c>
      <c r="U197">
        <f>O197+IF($R197="oops",0,VLOOKUP($R197,'unitaries counties'!$K$2:$Q$36,4,FALSE))</f>
        <v>25.680733818790387</v>
      </c>
      <c r="V197">
        <f>P197+IF($R197="oops",0,VLOOKUP($R197,'unitaries counties'!$K$2:$Q$36,4,FALSE))</f>
        <v>27.598649890127319</v>
      </c>
      <c r="W197">
        <f>Q197+IF($R197="oops",0,VLOOKUP($R197,'unitaries counties'!$K$2:$Q$36,4,FALSE))</f>
        <v>29.091500952099334</v>
      </c>
    </row>
    <row r="198" spans="1:23" x14ac:dyDescent="0.25">
      <c r="A198" t="s">
        <v>88</v>
      </c>
      <c r="B198">
        <f>VLOOKUP($A198,Sheet4!$A$8:$D$414,2,FALSE)</f>
        <v>7500</v>
      </c>
      <c r="C198">
        <f>VLOOKUP($A198,Sheet4!$A$8:$D$414,3,FALSE)</f>
        <v>7300</v>
      </c>
      <c r="D198">
        <f>VLOOKUP($A198,Sheet4!$A$8:$D$414,4,FALSE)</f>
        <v>7400</v>
      </c>
      <c r="E198">
        <v>7600</v>
      </c>
      <c r="K198" t="s">
        <v>247</v>
      </c>
      <c r="L198" t="s">
        <v>458</v>
      </c>
      <c r="N198">
        <f>(VLOOKUP($K198,Sheet3!$A$3:$E$355,2,FALSE)*1000)/(VLOOKUP($K198,$A$8:$E$413,2,FALSE))</f>
        <v>-1.2877939529675253</v>
      </c>
      <c r="O198">
        <f>(VLOOKUP($K198,Sheet3!$A$3:$E$355,3,FALSE)*1000)/(VLOOKUP($K198,$A$8:$E$413,3,FALSE))</f>
        <v>-1.188340807174888</v>
      </c>
      <c r="P198">
        <f>(VLOOKUP($K198,Sheet3!$A$3:$E$355,4,FALSE)*1000)/(VLOOKUP($K198,$A$8:$E$413,4,FALSE))</f>
        <v>-0.4575892857142857</v>
      </c>
      <c r="Q198">
        <f>(VLOOKUP($K198,Sheet3!$A$3:$E$355,5,FALSE)*1000)/(VLOOKUP($K198,$A$8:$E$413,5,FALSE))</f>
        <v>-0.4575892857142857</v>
      </c>
      <c r="R198" t="str">
        <f>IF(VLOOKUP($K198,Sheet5!$A$1:$C$384,3,FALSE)="SD",VLOOKUP($K198,Sheet5!$A$1:$B$384,2,FALSE),"oops")</f>
        <v>Lancashire</v>
      </c>
      <c r="S198" t="str">
        <f t="shared" si="7"/>
        <v>Pendle</v>
      </c>
      <c r="T198">
        <f>N198+IF($R198="oops",0,VLOOKUP($R198,'unitaries counties'!$K$2:$Q$36,4,FALSE))</f>
        <v>-1.3719791604239293</v>
      </c>
      <c r="U198">
        <f>O198+IF($R198="oops",0,VLOOKUP($R198,'unitaries counties'!$K$2:$Q$36,4,FALSE))</f>
        <v>-1.272526014631292</v>
      </c>
      <c r="V198">
        <f>P198+IF($R198="oops",0,VLOOKUP($R198,'unitaries counties'!$K$2:$Q$36,4,FALSE))</f>
        <v>-0.54177449317068982</v>
      </c>
      <c r="W198">
        <f>Q198+IF($R198="oops",0,VLOOKUP($R198,'unitaries counties'!$K$2:$Q$36,4,FALSE))</f>
        <v>-0.54177449317068982</v>
      </c>
    </row>
    <row r="199" spans="1:23" x14ac:dyDescent="0.25">
      <c r="A199" t="s">
        <v>89</v>
      </c>
      <c r="B199">
        <f>VLOOKUP($A199,Sheet4!$A$8:$D$414,2,FALSE)</f>
        <v>236600</v>
      </c>
      <c r="C199">
        <f>VLOOKUP($A199,Sheet4!$A$8:$D$414,3,FALSE)</f>
        <v>241700</v>
      </c>
      <c r="D199">
        <f>VLOOKUP($A199,Sheet4!$A$8:$D$414,4,FALSE)</f>
        <v>247200</v>
      </c>
      <c r="E199">
        <v>252100</v>
      </c>
      <c r="K199" t="s">
        <v>79</v>
      </c>
      <c r="L199" t="s">
        <v>458</v>
      </c>
      <c r="N199">
        <f>(VLOOKUP($K199,Sheet3!$A$3:$E$355,2,FALSE)*1000)/(VLOOKUP($K199,$A$8:$E$413,2,FALSE))</f>
        <v>7.4860335195530725</v>
      </c>
      <c r="O199">
        <f>(VLOOKUP($K199,Sheet3!$A$3:$E$355,3,FALSE)*1000)/(VLOOKUP($K199,$A$8:$E$413,3,FALSE))</f>
        <v>8.6963696369636967</v>
      </c>
      <c r="P199">
        <f>(VLOOKUP($K199,Sheet3!$A$3:$E$355,4,FALSE)*1000)/(VLOOKUP($K199,$A$8:$E$413,4,FALSE))</f>
        <v>10.585365853658537</v>
      </c>
      <c r="Q199">
        <f>(VLOOKUP($K199,Sheet3!$A$3:$E$355,5,FALSE)*1000)/(VLOOKUP($K199,$A$8:$E$413,5,FALSE))</f>
        <v>10.375536480686696</v>
      </c>
      <c r="R199" t="str">
        <f>IF(VLOOKUP($K199,Sheet5!$A$1:$C$384,3,FALSE)="SD",VLOOKUP($K199,Sheet5!$A$1:$B$384,2,FALSE),"oops")</f>
        <v>oops</v>
      </c>
      <c r="S199" t="str">
        <f t="shared" si="7"/>
        <v>Peterborough</v>
      </c>
      <c r="T199">
        <f>N199+IF($R199="oops",0,VLOOKUP($R199,'unitaries counties'!$K$2:$Q$36,4,FALSE))</f>
        <v>7.4860335195530725</v>
      </c>
      <c r="U199">
        <f>O199+IF($R199="oops",0,VLOOKUP($R199,'unitaries counties'!$K$2:$Q$36,4,FALSE))</f>
        <v>8.6963696369636967</v>
      </c>
      <c r="V199">
        <f>P199+IF($R199="oops",0,VLOOKUP($R199,'unitaries counties'!$K$2:$Q$36,4,FALSE))</f>
        <v>10.585365853658537</v>
      </c>
      <c r="W199">
        <f>Q199+IF($R199="oops",0,VLOOKUP($R199,'unitaries counties'!$K$2:$Q$36,4,FALSE))</f>
        <v>10.375536480686696</v>
      </c>
    </row>
    <row r="200" spans="1:23" x14ac:dyDescent="0.25">
      <c r="A200" t="s">
        <v>90</v>
      </c>
      <c r="B200">
        <f>VLOOKUP($A200,Sheet4!$A$8:$D$414,2,FALSE)</f>
        <v>180100</v>
      </c>
      <c r="C200">
        <f>VLOOKUP($A200,Sheet4!$A$8:$D$414,3,FALSE)</f>
        <v>180800</v>
      </c>
      <c r="D200">
        <f>VLOOKUP($A200,Sheet4!$A$8:$D$414,4,FALSE)</f>
        <v>182400</v>
      </c>
      <c r="E200">
        <v>179900</v>
      </c>
      <c r="K200" t="s">
        <v>144</v>
      </c>
      <c r="L200" t="s">
        <v>458</v>
      </c>
      <c r="N200">
        <f>(VLOOKUP($K200,Sheet3!$A$3:$E$355,2,FALSE)*1000)/(VLOOKUP($K200,$A$8:$E$413,2,FALSE))</f>
        <v>11.884630580798104</v>
      </c>
      <c r="O200">
        <f>(VLOOKUP($K200,Sheet3!$A$3:$E$355,3,FALSE)*1000)/(VLOOKUP($K200,$A$8:$E$413,3,FALSE))</f>
        <v>1.6089693154996065</v>
      </c>
      <c r="P200">
        <f>(VLOOKUP($K200,Sheet3!$A$3:$E$355,4,FALSE)*1000)/(VLOOKUP($K200,$A$8:$E$413,4,FALSE))</f>
        <v>1.7848791893998441</v>
      </c>
      <c r="Q200">
        <f>(VLOOKUP($K200,Sheet3!$A$3:$E$355,5,FALSE)*1000)/(VLOOKUP($K200,$A$8:$E$413,5,FALSE))</f>
        <v>11.562015503875969</v>
      </c>
      <c r="R200" t="str">
        <f>IF(VLOOKUP($K200,Sheet5!$A$1:$C$384,3,FALSE)="SD",VLOOKUP($K200,Sheet5!$A$1:$B$384,2,FALSE),"oops")</f>
        <v>oops</v>
      </c>
      <c r="S200" t="str">
        <f t="shared" si="7"/>
        <v>Plymouth</v>
      </c>
      <c r="T200">
        <f>N200+IF($R200="oops",0,VLOOKUP($R200,'unitaries counties'!$K$2:$Q$36,4,FALSE))</f>
        <v>11.884630580798104</v>
      </c>
      <c r="U200">
        <f>O200+IF($R200="oops",0,VLOOKUP($R200,'unitaries counties'!$K$2:$Q$36,4,FALSE))</f>
        <v>1.6089693154996065</v>
      </c>
      <c r="V200">
        <f>P200+IF($R200="oops",0,VLOOKUP($R200,'unitaries counties'!$K$2:$Q$36,4,FALSE))</f>
        <v>1.7848791893998441</v>
      </c>
      <c r="W200">
        <f>Q200+IF($R200="oops",0,VLOOKUP($R200,'unitaries counties'!$K$2:$Q$36,4,FALSE))</f>
        <v>11.562015503875969</v>
      </c>
    </row>
    <row r="201" spans="1:23" x14ac:dyDescent="0.25">
      <c r="A201" t="s">
        <v>91</v>
      </c>
      <c r="B201">
        <f>VLOOKUP($A201,Sheet4!$A$8:$D$414,2,FALSE)</f>
        <v>249800</v>
      </c>
      <c r="C201">
        <f>VLOOKUP($A201,Sheet4!$A$8:$D$414,3,FALSE)</f>
        <v>252700</v>
      </c>
      <c r="D201">
        <f>VLOOKUP($A201,Sheet4!$A$8:$D$414,4,FALSE)</f>
        <v>255500</v>
      </c>
      <c r="E201">
        <v>258900</v>
      </c>
      <c r="K201" t="s">
        <v>145</v>
      </c>
      <c r="L201" t="s">
        <v>456</v>
      </c>
      <c r="N201">
        <f>(VLOOKUP($K201,Sheet3!$A$3:$E$355,2,FALSE)*1000)/(VLOOKUP($K201,$A$8:$E$413,2,FALSE))</f>
        <v>18.404401650618983</v>
      </c>
      <c r="O201">
        <f>(VLOOKUP($K201,Sheet3!$A$3:$E$355,3,FALSE)*1000)/(VLOOKUP($K201,$A$8:$E$413,3,FALSE))</f>
        <v>18.126702997275203</v>
      </c>
      <c r="P201">
        <f>(VLOOKUP($K201,Sheet3!$A$3:$E$355,4,FALSE)*1000)/(VLOOKUP($K201,$A$8:$E$413,4,FALSE))</f>
        <v>17.150573936529373</v>
      </c>
      <c r="Q201">
        <f>(VLOOKUP($K201,Sheet3!$A$3:$E$355,5,FALSE)*1000)/(VLOOKUP($K201,$A$8:$E$413,5,FALSE))</f>
        <v>15.969044414535666</v>
      </c>
      <c r="R201" t="str">
        <f>IF(VLOOKUP($K201,Sheet5!$A$1:$C$384,3,FALSE)="SD",VLOOKUP($K201,Sheet5!$A$1:$B$384,2,FALSE),"oops")</f>
        <v>oops</v>
      </c>
      <c r="S201" t="str">
        <f t="shared" si="7"/>
        <v>Poole</v>
      </c>
      <c r="T201">
        <f>N201+IF($R201="oops",0,VLOOKUP($R201,'unitaries counties'!$K$2:$Q$36,4,FALSE))</f>
        <v>18.404401650618983</v>
      </c>
      <c r="U201">
        <f>O201+IF($R201="oops",0,VLOOKUP($R201,'unitaries counties'!$K$2:$Q$36,4,FALSE))</f>
        <v>18.126702997275203</v>
      </c>
      <c r="V201">
        <f>P201+IF($R201="oops",0,VLOOKUP($R201,'unitaries counties'!$K$2:$Q$36,4,FALSE))</f>
        <v>17.150573936529373</v>
      </c>
      <c r="W201">
        <f>Q201+IF($R201="oops",0,VLOOKUP($R201,'unitaries counties'!$K$2:$Q$36,4,FALSE))</f>
        <v>15.969044414535666</v>
      </c>
    </row>
    <row r="202" spans="1:23" x14ac:dyDescent="0.25">
      <c r="A202" t="s">
        <v>92</v>
      </c>
      <c r="B202">
        <f>VLOOKUP($A202,Sheet4!$A$8:$D$414,2,FALSE)</f>
        <v>196700</v>
      </c>
      <c r="C202">
        <f>VLOOKUP($A202,Sheet4!$A$8:$D$414,3,FALSE)</f>
        <v>200100</v>
      </c>
      <c r="D202">
        <f>VLOOKUP($A202,Sheet4!$A$8:$D$414,4,FALSE)</f>
        <v>206300</v>
      </c>
      <c r="E202">
        <v>211000</v>
      </c>
      <c r="K202" t="s">
        <v>125</v>
      </c>
      <c r="L202" t="s">
        <v>456</v>
      </c>
      <c r="N202">
        <f>(VLOOKUP($K202,Sheet3!$A$3:$E$355,2,FALSE)*1000)/(VLOOKUP($K202,$A$8:$E$413,2,FALSE))</f>
        <v>0.26633165829145727</v>
      </c>
      <c r="O202">
        <f>(VLOOKUP($K202,Sheet3!$A$3:$E$355,3,FALSE)*1000)/(VLOOKUP($K202,$A$8:$E$413,3,FALSE))</f>
        <v>8.3867784903798714</v>
      </c>
      <c r="P202">
        <f>(VLOOKUP($K202,Sheet3!$A$3:$E$355,4,FALSE)*1000)/(VLOOKUP($K202,$A$8:$E$413,4,FALSE))</f>
        <v>9.668938656280428</v>
      </c>
      <c r="Q202">
        <f>(VLOOKUP($K202,Sheet3!$A$3:$E$355,5,FALSE)*1000)/(VLOOKUP($K202,$A$8:$E$413,5,FALSE))</f>
        <v>8.5589941972920691</v>
      </c>
      <c r="R202" t="str">
        <f>IF(VLOOKUP($K202,Sheet5!$A$1:$C$384,3,FALSE)="SD",VLOOKUP($K202,Sheet5!$A$1:$B$384,2,FALSE),"oops")</f>
        <v>oops</v>
      </c>
      <c r="S202" t="str">
        <f t="shared" si="7"/>
        <v>Portsmouth</v>
      </c>
      <c r="T202">
        <f>N202+IF($R202="oops",0,VLOOKUP($R202,'unitaries counties'!$K$2:$Q$36,4,FALSE))</f>
        <v>0.26633165829145727</v>
      </c>
      <c r="U202">
        <f>O202+IF($R202="oops",0,VLOOKUP($R202,'unitaries counties'!$K$2:$Q$36,4,FALSE))</f>
        <v>8.3867784903798714</v>
      </c>
      <c r="V202">
        <f>P202+IF($R202="oops",0,VLOOKUP($R202,'unitaries counties'!$K$2:$Q$36,4,FALSE))</f>
        <v>9.668938656280428</v>
      </c>
      <c r="W202">
        <f>Q202+IF($R202="oops",0,VLOOKUP($R202,'unitaries counties'!$K$2:$Q$36,4,FALSE))</f>
        <v>8.5589941972920691</v>
      </c>
    </row>
    <row r="203" spans="1:23" x14ac:dyDescent="0.25">
      <c r="A203" t="s">
        <v>93</v>
      </c>
      <c r="B203">
        <f>VLOOKUP($A203,Sheet4!$A$8:$D$414,2,FALSE)</f>
        <v>161900</v>
      </c>
      <c r="C203">
        <f>VLOOKUP($A203,Sheet4!$A$8:$D$414,3,FALSE)</f>
        <v>160500</v>
      </c>
      <c r="D203">
        <f>VLOOKUP($A203,Sheet4!$A$8:$D$414,4,FALSE)</f>
        <v>158300</v>
      </c>
      <c r="E203">
        <v>155900</v>
      </c>
      <c r="K203" t="s">
        <v>248</v>
      </c>
      <c r="L203" t="s">
        <v>456</v>
      </c>
      <c r="N203">
        <f>(VLOOKUP($K203,Sheet3!$A$3:$E$355,2,FALSE)*1000)/(VLOOKUP($K203,$A$8:$E$413,2,FALSE))</f>
        <v>6.4710144927536231</v>
      </c>
      <c r="O203">
        <f>(VLOOKUP($K203,Sheet3!$A$3:$E$355,3,FALSE)*1000)/(VLOOKUP($K203,$A$8:$E$413,3,FALSE))</f>
        <v>6.9956772334293946</v>
      </c>
      <c r="P203">
        <f>(VLOOKUP($K203,Sheet3!$A$3:$E$355,4,FALSE)*1000)/(VLOOKUP($K203,$A$8:$E$413,4,FALSE))</f>
        <v>5.1106352605281939</v>
      </c>
      <c r="Q203">
        <f>(VLOOKUP($K203,Sheet3!$A$3:$E$355,5,FALSE)*1000)/(VLOOKUP($K203,$A$8:$E$413,5,FALSE))</f>
        <v>5.4377224199288259</v>
      </c>
      <c r="R203" t="str">
        <f>IF(VLOOKUP($K203,Sheet5!$A$1:$C$384,3,FALSE)="SD",VLOOKUP($K203,Sheet5!$A$1:$B$384,2,FALSE),"oops")</f>
        <v>Lancashire</v>
      </c>
      <c r="S203" t="str">
        <f t="shared" si="7"/>
        <v>Preston</v>
      </c>
      <c r="T203">
        <f>N203+IF($R203="oops",0,VLOOKUP($R203,'unitaries counties'!$K$2:$Q$36,4,FALSE))</f>
        <v>6.3868292852972193</v>
      </c>
      <c r="U203">
        <f>O203+IF($R203="oops",0,VLOOKUP($R203,'unitaries counties'!$K$2:$Q$36,4,FALSE))</f>
        <v>6.9114920259729908</v>
      </c>
      <c r="V203">
        <f>P203+IF($R203="oops",0,VLOOKUP($R203,'unitaries counties'!$K$2:$Q$36,4,FALSE))</f>
        <v>5.0264500530717902</v>
      </c>
      <c r="W203">
        <f>Q203+IF($R203="oops",0,VLOOKUP($R203,'unitaries counties'!$K$2:$Q$36,4,FALSE))</f>
        <v>5.3535372124724221</v>
      </c>
    </row>
    <row r="204" spans="1:23" x14ac:dyDescent="0.25">
      <c r="A204" t="s">
        <v>94</v>
      </c>
      <c r="B204">
        <f>VLOOKUP($A204,Sheet4!$A$8:$D$414,2,FALSE)</f>
        <v>294100</v>
      </c>
      <c r="C204">
        <f>VLOOKUP($A204,Sheet4!$A$8:$D$414,3,FALSE)</f>
        <v>297700</v>
      </c>
      <c r="D204">
        <f>VLOOKUP($A204,Sheet4!$A$8:$D$414,4,FALSE)</f>
        <v>304500</v>
      </c>
      <c r="E204">
        <v>310200</v>
      </c>
      <c r="K204" t="s">
        <v>423</v>
      </c>
      <c r="L204" t="s">
        <v>459</v>
      </c>
      <c r="N204">
        <f>(VLOOKUP($K204,Sheet3!$A$3:$E$355,2,FALSE)*1000)/(VLOOKUP($K204,$A$8:$E$413,2,FALSE))</f>
        <v>2.2616407982261642</v>
      </c>
      <c r="O204">
        <f>(VLOOKUP($K204,Sheet3!$A$3:$E$355,3,FALSE)*1000)/(VLOOKUP($K204,$A$8:$E$413,3,FALSE))</f>
        <v>3.3407079646017701</v>
      </c>
      <c r="P204">
        <f>(VLOOKUP($K204,Sheet3!$A$3:$E$355,4,FALSE)*1000)/(VLOOKUP($K204,$A$8:$E$413,4,FALSE))</f>
        <v>2.8539823008849559</v>
      </c>
      <c r="Q204">
        <f>(VLOOKUP($K204,Sheet3!$A$3:$E$355,5,FALSE)*1000)/(VLOOKUP($K204,$A$8:$E$413,5,FALSE))</f>
        <v>2.8256070640176603</v>
      </c>
      <c r="R204" t="str">
        <f>IF(VLOOKUP($K204,Sheet5!$A$1:$C$384,3,FALSE)="SD",VLOOKUP($K204,Sheet5!$A$1:$B$384,2,FALSE),"oops")</f>
        <v>Dorset</v>
      </c>
      <c r="S204" t="str">
        <f t="shared" si="7"/>
        <v>Purbeck</v>
      </c>
      <c r="T204">
        <f>N204+IF($R204="oops",0,VLOOKUP($R204,'unitaries counties'!$K$2:$Q$36,4,FALSE))</f>
        <v>1.8672883152660862</v>
      </c>
      <c r="U204">
        <f>O204+IF($R204="oops",0,VLOOKUP($R204,'unitaries counties'!$K$2:$Q$36,4,FALSE))</f>
        <v>2.9463554816416924</v>
      </c>
      <c r="V204">
        <f>P204+IF($R204="oops",0,VLOOKUP($R204,'unitaries counties'!$K$2:$Q$36,4,FALSE))</f>
        <v>2.4596298179248781</v>
      </c>
      <c r="W204">
        <f>Q204+IF($R204="oops",0,VLOOKUP($R204,'unitaries counties'!$K$2:$Q$36,4,FALSE))</f>
        <v>2.4312545810575825</v>
      </c>
    </row>
    <row r="205" spans="1:23" x14ac:dyDescent="0.25">
      <c r="A205" t="s">
        <v>95</v>
      </c>
      <c r="B205">
        <f>VLOOKUP($A205,Sheet4!$A$8:$D$414,2,FALSE)</f>
        <v>270400</v>
      </c>
      <c r="C205">
        <f>VLOOKUP($A205,Sheet4!$A$8:$D$414,3,FALSE)</f>
        <v>272500</v>
      </c>
      <c r="D205">
        <f>VLOOKUP($A205,Sheet4!$A$8:$D$414,4,FALSE)</f>
        <v>276900</v>
      </c>
      <c r="E205">
        <v>281600</v>
      </c>
      <c r="K205" t="s">
        <v>126</v>
      </c>
      <c r="L205" t="s">
        <v>456</v>
      </c>
      <c r="N205">
        <f>(VLOOKUP($K205,Sheet3!$A$3:$E$355,2,FALSE)*1000)/(VLOOKUP($K205,$A$8:$E$413,2,FALSE))</f>
        <v>9.9474720945502302</v>
      </c>
      <c r="O205">
        <f>(VLOOKUP($K205,Sheet3!$A$3:$E$355,3,FALSE)*1000)/(VLOOKUP($K205,$A$8:$E$413,3,FALSE))</f>
        <v>11.224886584575502</v>
      </c>
      <c r="P205">
        <f>(VLOOKUP($K205,Sheet3!$A$3:$E$355,4,FALSE)*1000)/(VLOOKUP($K205,$A$8:$E$413,4,FALSE))</f>
        <v>11.262073406310368</v>
      </c>
      <c r="Q205">
        <f>(VLOOKUP($K205,Sheet3!$A$3:$E$355,5,FALSE)*1000)/(VLOOKUP($K205,$A$8:$E$413,5,FALSE))</f>
        <v>13.456397199236156</v>
      </c>
      <c r="R205" t="str">
        <f>IF(VLOOKUP($K205,Sheet5!$A$1:$C$384,3,FALSE)="SD",VLOOKUP($K205,Sheet5!$A$1:$B$384,2,FALSE),"oops")</f>
        <v>oops</v>
      </c>
      <c r="S205" t="str">
        <f t="shared" si="7"/>
        <v>Reading</v>
      </c>
      <c r="T205">
        <f>N205+IF($R205="oops",0,VLOOKUP($R205,'unitaries counties'!$K$2:$Q$36,4,FALSE))</f>
        <v>9.9474720945502302</v>
      </c>
      <c r="U205">
        <f>O205+IF($R205="oops",0,VLOOKUP($R205,'unitaries counties'!$K$2:$Q$36,4,FALSE))</f>
        <v>11.224886584575502</v>
      </c>
      <c r="V205">
        <f>P205+IF($R205="oops",0,VLOOKUP($R205,'unitaries counties'!$K$2:$Q$36,4,FALSE))</f>
        <v>11.262073406310368</v>
      </c>
      <c r="W205">
        <f>Q205+IF($R205="oops",0,VLOOKUP($R205,'unitaries counties'!$K$2:$Q$36,4,FALSE))</f>
        <v>13.456397199236156</v>
      </c>
    </row>
    <row r="206" spans="1:23" x14ac:dyDescent="0.25">
      <c r="A206" t="s">
        <v>96</v>
      </c>
      <c r="B206">
        <f>VLOOKUP($A206,Sheet4!$A$8:$D$414,2,FALSE)</f>
        <v>286400</v>
      </c>
      <c r="C206">
        <f>VLOOKUP($A206,Sheet4!$A$8:$D$414,3,FALSE)</f>
        <v>299200</v>
      </c>
      <c r="D206">
        <f>VLOOKUP($A206,Sheet4!$A$8:$D$414,4,FALSE)</f>
        <v>310500</v>
      </c>
      <c r="E206">
        <v>314100</v>
      </c>
      <c r="K206" t="s">
        <v>116</v>
      </c>
      <c r="L206" t="s">
        <v>457</v>
      </c>
      <c r="N206">
        <f>(VLOOKUP($K206,Sheet3!$A$3:$E$355,2,FALSE)*1000)/(VLOOKUP($K206,$A$8:$E$413,2,FALSE))</f>
        <v>10.244082840236686</v>
      </c>
      <c r="O206">
        <f>(VLOOKUP($K206,Sheet3!$A$3:$E$355,3,FALSE)*1000)/(VLOOKUP($K206,$A$8:$E$413,3,FALSE))</f>
        <v>12.715376226826608</v>
      </c>
      <c r="P206">
        <f>(VLOOKUP($K206,Sheet3!$A$3:$E$355,4,FALSE)*1000)/(VLOOKUP($K206,$A$8:$E$413,4,FALSE))</f>
        <v>13.937455579246624</v>
      </c>
      <c r="Q206">
        <f>(VLOOKUP($K206,Sheet3!$A$3:$E$355,5,FALSE)*1000)/(VLOOKUP($K206,$A$8:$E$413,5,FALSE))</f>
        <v>14.188334504567814</v>
      </c>
      <c r="R206" t="str">
        <f>IF(VLOOKUP($K206,Sheet5!$A$1:$C$384,3,FALSE)="SD",VLOOKUP($K206,Sheet5!$A$1:$B$384,2,FALSE),"oops")</f>
        <v>oops</v>
      </c>
      <c r="S206" t="str">
        <f t="shared" si="7"/>
        <v>Redbridge</v>
      </c>
      <c r="T206">
        <f>N206+IF($R206="oops",0,VLOOKUP($R206,'unitaries counties'!$K$2:$Q$36,4,FALSE))</f>
        <v>10.244082840236686</v>
      </c>
      <c r="U206">
        <f>O206+IF($R206="oops",0,VLOOKUP($R206,'unitaries counties'!$K$2:$Q$36,4,FALSE))</f>
        <v>12.715376226826608</v>
      </c>
      <c r="V206">
        <f>P206+IF($R206="oops",0,VLOOKUP($R206,'unitaries counties'!$K$2:$Q$36,4,FALSE))</f>
        <v>13.937455579246624</v>
      </c>
      <c r="W206">
        <f>Q206+IF($R206="oops",0,VLOOKUP($R206,'unitaries counties'!$K$2:$Q$36,4,FALSE))</f>
        <v>14.188334504567814</v>
      </c>
    </row>
    <row r="207" spans="1:23" x14ac:dyDescent="0.25">
      <c r="A207" t="s">
        <v>97</v>
      </c>
      <c r="B207">
        <f>VLOOKUP($A207,Sheet4!$A$8:$D$414,2,FALSE)</f>
        <v>281100</v>
      </c>
      <c r="C207">
        <f>VLOOKUP($A207,Sheet4!$A$8:$D$414,3,FALSE)</f>
        <v>283800</v>
      </c>
      <c r="D207">
        <f>VLOOKUP($A207,Sheet4!$A$8:$D$414,4,FALSE)</f>
        <v>288700</v>
      </c>
      <c r="E207">
        <v>293500</v>
      </c>
      <c r="K207" t="s">
        <v>10</v>
      </c>
      <c r="L207" t="s">
        <v>453</v>
      </c>
      <c r="N207">
        <f>(VLOOKUP($K207,Sheet3!$A$3:$E$355,2,FALSE)*1000)/(VLOOKUP($K207,$A$8:$E$413,2,FALSE))</f>
        <v>0</v>
      </c>
      <c r="O207">
        <f>(VLOOKUP($K207,Sheet3!$A$3:$E$355,3,FALSE)*1000)/(VLOOKUP($K207,$A$8:$E$413,3,FALSE))</f>
        <v>0</v>
      </c>
      <c r="P207">
        <f>(VLOOKUP($K207,Sheet3!$A$3:$E$355,4,FALSE)*1000)/(VLOOKUP($K207,$A$8:$E$413,4,FALSE))</f>
        <v>0</v>
      </c>
      <c r="Q207">
        <f>(VLOOKUP($K207,Sheet3!$A$3:$E$355,5,FALSE)*1000)/(VLOOKUP($K207,$A$8:$E$413,5,FALSE))</f>
        <v>5.4814814814814818</v>
      </c>
      <c r="R207" t="str">
        <f>IF(VLOOKUP($K207,Sheet5!$A$1:$C$384,3,FALSE)="SD",VLOOKUP($K207,Sheet5!$A$1:$B$384,2,FALSE),"oops")</f>
        <v>oops</v>
      </c>
      <c r="S207" t="str">
        <f t="shared" si="7"/>
        <v>Redcar and Cleveland</v>
      </c>
      <c r="T207">
        <f>N207+IF($R207="oops",0,VLOOKUP($R207,'unitaries counties'!$K$2:$Q$36,4,FALSE))</f>
        <v>0</v>
      </c>
      <c r="U207">
        <f>O207+IF($R207="oops",0,VLOOKUP($R207,'unitaries counties'!$K$2:$Q$36,4,FALSE))</f>
        <v>0</v>
      </c>
      <c r="V207">
        <f>P207+IF($R207="oops",0,VLOOKUP($R207,'unitaries counties'!$K$2:$Q$36,4,FALSE))</f>
        <v>0</v>
      </c>
      <c r="W207">
        <f>Q207+IF($R207="oops",0,VLOOKUP($R207,'unitaries counties'!$K$2:$Q$36,4,FALSE))</f>
        <v>5.4814814814814818</v>
      </c>
    </row>
    <row r="208" spans="1:23" x14ac:dyDescent="0.25">
      <c r="A208" t="s">
        <v>98</v>
      </c>
      <c r="B208">
        <f>VLOOKUP($A208,Sheet4!$A$8:$D$414,2,FALSE)</f>
        <v>240500</v>
      </c>
      <c r="C208">
        <f>VLOOKUP($A208,Sheet4!$A$8:$D$414,3,FALSE)</f>
        <v>248500</v>
      </c>
      <c r="D208">
        <f>VLOOKUP($A208,Sheet4!$A$8:$D$414,4,FALSE)</f>
        <v>256000</v>
      </c>
      <c r="E208">
        <v>263000</v>
      </c>
      <c r="K208" t="s">
        <v>312</v>
      </c>
      <c r="L208" t="s">
        <v>458</v>
      </c>
      <c r="N208">
        <f>(VLOOKUP($K208,Sheet3!$A$3:$E$355,2,FALSE)*1000)/(VLOOKUP($K208,$A$8:$E$413,2,FALSE))</f>
        <v>-0.3730445246690734</v>
      </c>
      <c r="O208">
        <f>(VLOOKUP($K208,Sheet3!$A$3:$E$355,3,FALSE)*1000)/(VLOOKUP($K208,$A$8:$E$413,3,FALSE))</f>
        <v>-0.4784688995215311</v>
      </c>
      <c r="P208">
        <f>(VLOOKUP($K208,Sheet3!$A$3:$E$355,4,FALSE)*1000)/(VLOOKUP($K208,$A$8:$E$413,4,FALSE))</f>
        <v>-0.68801897983392646</v>
      </c>
      <c r="Q208">
        <f>(VLOOKUP($K208,Sheet3!$A$3:$E$355,5,FALSE)*1000)/(VLOOKUP($K208,$A$8:$E$413,5,FALSE))</f>
        <v>-0.90047393364928907</v>
      </c>
      <c r="R208" t="str">
        <f>IF(VLOOKUP($K208,Sheet5!$A$1:$C$384,3,FALSE)="SD",VLOOKUP($K208,Sheet5!$A$1:$B$384,2,FALSE),"oops")</f>
        <v>Worcestershire</v>
      </c>
      <c r="S208" t="str">
        <f t="shared" si="7"/>
        <v>Redditch</v>
      </c>
      <c r="T208">
        <f>N208+IF($R208="oops",0,VLOOKUP($R208,'unitaries counties'!$K$2:$Q$36,4,FALSE))</f>
        <v>-0.50109005196766843</v>
      </c>
      <c r="U208">
        <f>O208+IF($R208="oops",0,VLOOKUP($R208,'unitaries counties'!$K$2:$Q$36,4,FALSE))</f>
        <v>-0.60651442682012613</v>
      </c>
      <c r="V208">
        <f>P208+IF($R208="oops",0,VLOOKUP($R208,'unitaries counties'!$K$2:$Q$36,4,FALSE))</f>
        <v>-0.81606450713252154</v>
      </c>
      <c r="W208">
        <f>Q208+IF($R208="oops",0,VLOOKUP($R208,'unitaries counties'!$K$2:$Q$36,4,FALSE))</f>
        <v>-1.028519460947884</v>
      </c>
    </row>
    <row r="209" spans="1:23" x14ac:dyDescent="0.25">
      <c r="A209" t="s">
        <v>99</v>
      </c>
      <c r="B209">
        <f>VLOOKUP($A209,Sheet4!$A$8:$D$414,2,FALSE)</f>
        <v>299300</v>
      </c>
      <c r="C209">
        <f>VLOOKUP($A209,Sheet4!$A$8:$D$414,3,FALSE)</f>
        <v>302600</v>
      </c>
      <c r="D209">
        <f>VLOOKUP($A209,Sheet4!$A$8:$D$414,4,FALSE)</f>
        <v>307700</v>
      </c>
      <c r="E209">
        <v>308300</v>
      </c>
      <c r="K209" t="s">
        <v>398</v>
      </c>
      <c r="L209" t="s">
        <v>458</v>
      </c>
      <c r="N209">
        <f>(VLOOKUP($K209,Sheet3!$A$3:$E$355,2,FALSE)*1000)/(VLOOKUP($K209,$A$8:$E$413,2,FALSE))</f>
        <v>5.7005189028910301</v>
      </c>
      <c r="O209">
        <f>(VLOOKUP($K209,Sheet3!$A$3:$E$355,3,FALSE)*1000)/(VLOOKUP($K209,$A$8:$E$413,3,FALSE))</f>
        <v>3.9868324798829553</v>
      </c>
      <c r="P209">
        <f>(VLOOKUP($K209,Sheet3!$A$3:$E$355,4,FALSE)*1000)/(VLOOKUP($K209,$A$8:$E$413,4,FALSE))</f>
        <v>3.3164739884393062</v>
      </c>
      <c r="Q209">
        <f>(VLOOKUP($K209,Sheet3!$A$3:$E$355,5,FALSE)*1000)/(VLOOKUP($K209,$A$8:$E$413,5,FALSE))</f>
        <v>6.9764117226590425</v>
      </c>
      <c r="R209" t="str">
        <f>IF(VLOOKUP($K209,Sheet5!$A$1:$C$384,3,FALSE)="SD",VLOOKUP($K209,Sheet5!$A$1:$B$384,2,FALSE),"oops")</f>
        <v>Surrey</v>
      </c>
      <c r="S209" t="str">
        <f t="shared" si="7"/>
        <v>Reigate and Banstead</v>
      </c>
      <c r="T209">
        <f>N209+IF($R209="oops",0,VLOOKUP($R209,'unitaries counties'!$K$2:$Q$36,4,FALSE))</f>
        <v>4.7191055958963277</v>
      </c>
      <c r="U209">
        <f>O209+IF($R209="oops",0,VLOOKUP($R209,'unitaries counties'!$K$2:$Q$36,4,FALSE))</f>
        <v>3.0054191728882529</v>
      </c>
      <c r="V209">
        <f>P209+IF($R209="oops",0,VLOOKUP($R209,'unitaries counties'!$K$2:$Q$36,4,FALSE))</f>
        <v>2.3350606814446038</v>
      </c>
      <c r="W209">
        <f>Q209+IF($R209="oops",0,VLOOKUP($R209,'unitaries counties'!$K$2:$Q$36,4,FALSE))</f>
        <v>5.9949984156643401</v>
      </c>
    </row>
    <row r="210" spans="1:23" x14ac:dyDescent="0.25">
      <c r="A210" t="s">
        <v>100</v>
      </c>
      <c r="B210">
        <f>VLOOKUP($A210,Sheet4!$A$8:$D$414,2,FALSE)</f>
        <v>217000</v>
      </c>
      <c r="C210">
        <f>VLOOKUP($A210,Sheet4!$A$8:$D$414,3,FALSE)</f>
        <v>217200</v>
      </c>
      <c r="D210">
        <f>VLOOKUP($A210,Sheet4!$A$8:$D$414,4,FALSE)</f>
        <v>219600</v>
      </c>
      <c r="E210">
        <v>223900</v>
      </c>
      <c r="K210" t="s">
        <v>249</v>
      </c>
      <c r="L210" t="s">
        <v>459</v>
      </c>
      <c r="N210">
        <f>(VLOOKUP($K210,Sheet3!$A$3:$E$355,2,FALSE)*1000)/(VLOOKUP($K210,$A$8:$E$413,2,FALSE))</f>
        <v>2.1052631578947367</v>
      </c>
      <c r="O210">
        <f>(VLOOKUP($K210,Sheet3!$A$3:$E$355,3,FALSE)*1000)/(VLOOKUP($K210,$A$8:$E$413,3,FALSE))</f>
        <v>1.9930069930069929</v>
      </c>
      <c r="P210">
        <f>(VLOOKUP($K210,Sheet3!$A$3:$E$355,4,FALSE)*1000)/(VLOOKUP($K210,$A$8:$E$413,4,FALSE))</f>
        <v>1.9371727748691099</v>
      </c>
      <c r="Q210">
        <f>(VLOOKUP($K210,Sheet3!$A$3:$E$355,5,FALSE)*1000)/(VLOOKUP($K210,$A$8:$E$413,5,FALSE))</f>
        <v>2.0659722222222223</v>
      </c>
      <c r="R210" t="str">
        <f>IF(VLOOKUP($K210,Sheet5!$A$1:$C$384,3,FALSE)="SD",VLOOKUP($K210,Sheet5!$A$1:$B$384,2,FALSE),"oops")</f>
        <v>Lancashire</v>
      </c>
      <c r="S210" t="str">
        <f t="shared" si="7"/>
        <v>Ribble Valley</v>
      </c>
      <c r="T210">
        <f>N210+IF($R210="oops",0,VLOOKUP($R210,'unitaries counties'!$K$2:$Q$36,4,FALSE))</f>
        <v>2.0210779504383325</v>
      </c>
      <c r="U210">
        <f>O210+IF($R210="oops",0,VLOOKUP($R210,'unitaries counties'!$K$2:$Q$36,4,FALSE))</f>
        <v>1.9088217855505889</v>
      </c>
      <c r="V210">
        <f>P210+IF($R210="oops",0,VLOOKUP($R210,'unitaries counties'!$K$2:$Q$36,4,FALSE))</f>
        <v>1.8529875674127059</v>
      </c>
      <c r="W210">
        <f>Q210+IF($R210="oops",0,VLOOKUP($R210,'unitaries counties'!$K$2:$Q$36,4,FALSE))</f>
        <v>1.9817870147658183</v>
      </c>
    </row>
    <row r="211" spans="1:23" x14ac:dyDescent="0.25">
      <c r="A211" t="s">
        <v>101</v>
      </c>
      <c r="B211">
        <f>VLOOKUP($A211,Sheet4!$A$8:$D$414,2,FALSE)</f>
        <v>177600</v>
      </c>
      <c r="C211">
        <f>VLOOKUP($A211,Sheet4!$A$8:$D$414,3,FALSE)</f>
        <v>182800</v>
      </c>
      <c r="D211">
        <f>VLOOKUP($A211,Sheet4!$A$8:$D$414,4,FALSE)</f>
        <v>187000</v>
      </c>
      <c r="E211">
        <v>190600</v>
      </c>
      <c r="K211" t="s">
        <v>117</v>
      </c>
      <c r="L211" t="s">
        <v>457</v>
      </c>
      <c r="N211">
        <f>(VLOOKUP($K211,Sheet3!$A$3:$E$355,2,FALSE)*1000)/(VLOOKUP($K211,$A$8:$E$413,2,FALSE))</f>
        <v>30.667028199566161</v>
      </c>
      <c r="O211">
        <f>(VLOOKUP($K211,Sheet3!$A$3:$E$355,3,FALSE)*1000)/(VLOOKUP($K211,$A$8:$E$413,3,FALSE))</f>
        <v>27.697262479871174</v>
      </c>
      <c r="P211">
        <f>(VLOOKUP($K211,Sheet3!$A$3:$E$355,4,FALSE)*1000)/(VLOOKUP($K211,$A$8:$E$413,4,FALSE))</f>
        <v>21.952000000000002</v>
      </c>
      <c r="Q211">
        <f>(VLOOKUP($K211,Sheet3!$A$3:$E$355,5,FALSE)*1000)/(VLOOKUP($K211,$A$8:$E$413,5,FALSE))</f>
        <v>32.300370174510839</v>
      </c>
      <c r="R211" t="str">
        <f>IF(VLOOKUP($K211,Sheet5!$A$1:$C$384,3,FALSE)="SD",VLOOKUP($K211,Sheet5!$A$1:$B$384,2,FALSE),"oops")</f>
        <v>oops</v>
      </c>
      <c r="S211" t="str">
        <f t="shared" si="7"/>
        <v>Richmond upon Thames</v>
      </c>
      <c r="T211">
        <f>N211+IF($R211="oops",0,VLOOKUP($R211,'unitaries counties'!$K$2:$Q$36,4,FALSE))</f>
        <v>30.667028199566161</v>
      </c>
      <c r="U211">
        <f>O211+IF($R211="oops",0,VLOOKUP($R211,'unitaries counties'!$K$2:$Q$36,4,FALSE))</f>
        <v>27.697262479871174</v>
      </c>
      <c r="V211">
        <f>P211+IF($R211="oops",0,VLOOKUP($R211,'unitaries counties'!$K$2:$Q$36,4,FALSE))</f>
        <v>21.952000000000002</v>
      </c>
      <c r="W211">
        <f>Q211+IF($R211="oops",0,VLOOKUP($R211,'unitaries counties'!$K$2:$Q$36,4,FALSE))</f>
        <v>32.300370174510839</v>
      </c>
    </row>
    <row r="212" spans="1:23" x14ac:dyDescent="0.25">
      <c r="A212" t="s">
        <v>102</v>
      </c>
      <c r="B212">
        <f>VLOOKUP($A212,Sheet4!$A$8:$D$414,2,FALSE)</f>
        <v>345800</v>
      </c>
      <c r="C212">
        <f>VLOOKUP($A212,Sheet4!$A$8:$D$414,3,FALSE)</f>
        <v>351400</v>
      </c>
      <c r="D212">
        <f>VLOOKUP($A212,Sheet4!$A$8:$D$414,4,FALSE)</f>
        <v>357500</v>
      </c>
      <c r="E212">
        <v>364000</v>
      </c>
      <c r="K212" t="s">
        <v>257</v>
      </c>
      <c r="L212" t="s">
        <v>459</v>
      </c>
      <c r="N212">
        <f>(VLOOKUP($K212,Sheet3!$A$3:$E$355,2,FALSE)*1000)/(VLOOKUP($K212,$A$8:$E$413,2,FALSE))</f>
        <v>2.8816793893129771</v>
      </c>
      <c r="O212">
        <f>(VLOOKUP($K212,Sheet3!$A$3:$E$355,3,FALSE)*1000)/(VLOOKUP($K212,$A$8:$E$413,3,FALSE))</f>
        <v>3.0812854442344046</v>
      </c>
      <c r="P212">
        <f>(VLOOKUP($K212,Sheet3!$A$3:$E$355,4,FALSE)*1000)/(VLOOKUP($K212,$A$8:$E$413,4,FALSE))</f>
        <v>2.4202626641651031</v>
      </c>
      <c r="Q212">
        <f>(VLOOKUP($K212,Sheet3!$A$3:$E$355,5,FALSE)*1000)/(VLOOKUP($K212,$A$8:$E$413,5,FALSE))</f>
        <v>2.1892393320964749</v>
      </c>
      <c r="R212" t="str">
        <f>IF(VLOOKUP($K212,Sheet5!$A$1:$C$384,3,FALSE)="SD",VLOOKUP($K212,Sheet5!$A$1:$B$384,2,FALSE),"oops")</f>
        <v>North Yorkshire</v>
      </c>
      <c r="S212" t="str">
        <f t="shared" si="7"/>
        <v>Richmondshire</v>
      </c>
      <c r="T212">
        <f>N212+IF($R212="oops",0,VLOOKUP($R212,'unitaries counties'!$K$2:$Q$36,4,FALSE))</f>
        <v>2.8816793893129771</v>
      </c>
      <c r="U212">
        <f>O212+IF($R212="oops",0,VLOOKUP($R212,'unitaries counties'!$K$2:$Q$36,4,FALSE))</f>
        <v>3.0812854442344046</v>
      </c>
      <c r="V212">
        <f>P212+IF($R212="oops",0,VLOOKUP($R212,'unitaries counties'!$K$2:$Q$36,4,FALSE))</f>
        <v>2.4202626641651031</v>
      </c>
      <c r="W212">
        <f>Q212+IF($R212="oops",0,VLOOKUP($R212,'unitaries counties'!$K$2:$Q$36,4,FALSE))</f>
        <v>2.1892393320964749</v>
      </c>
    </row>
    <row r="213" spans="1:23" x14ac:dyDescent="0.25">
      <c r="A213" t="s">
        <v>103</v>
      </c>
      <c r="B213">
        <f>VLOOKUP($A213,Sheet4!$A$8:$D$414,2,FALSE)</f>
        <v>228100</v>
      </c>
      <c r="C213">
        <f>VLOOKUP($A213,Sheet4!$A$8:$D$414,3,FALSE)</f>
        <v>230700</v>
      </c>
      <c r="D213">
        <f>VLOOKUP($A213,Sheet4!$A$8:$D$414,4,FALSE)</f>
        <v>232800</v>
      </c>
      <c r="E213">
        <v>234300</v>
      </c>
      <c r="K213" t="s">
        <v>28</v>
      </c>
      <c r="L213" t="s">
        <v>457</v>
      </c>
      <c r="N213">
        <f>(VLOOKUP($K213,Sheet3!$A$3:$E$355,2,FALSE)*1000)/(VLOOKUP($K213,$A$8:$E$413,2,FALSE))</f>
        <v>2.0789724072312086</v>
      </c>
      <c r="O213">
        <f>(VLOOKUP($K213,Sheet3!$A$3:$E$355,3,FALSE)*1000)/(VLOOKUP($K213,$A$8:$E$413,3,FALSE))</f>
        <v>2.1489563567362429</v>
      </c>
      <c r="P213">
        <f>(VLOOKUP($K213,Sheet3!$A$3:$E$355,4,FALSE)*1000)/(VLOOKUP($K213,$A$8:$E$413,4,FALSE))</f>
        <v>2.9400660689004248</v>
      </c>
      <c r="Q213">
        <f>(VLOOKUP($K213,Sheet3!$A$3:$E$355,5,FALSE)*1000)/(VLOOKUP($K213,$A$8:$E$413,5,FALSE))</f>
        <v>0.73584905660377353</v>
      </c>
      <c r="R213" t="str">
        <f>IF(VLOOKUP($K213,Sheet5!$A$1:$C$384,3,FALSE)="SD",VLOOKUP($K213,Sheet5!$A$1:$B$384,2,FALSE),"oops")</f>
        <v>oops</v>
      </c>
      <c r="S213" t="str">
        <f t="shared" si="7"/>
        <v>Rochdale</v>
      </c>
      <c r="T213">
        <f>N213+IF($R213="oops",0,VLOOKUP($R213,'unitaries counties'!$K$2:$Q$36,4,FALSE))</f>
        <v>2.0789724072312086</v>
      </c>
      <c r="U213">
        <f>O213+IF($R213="oops",0,VLOOKUP($R213,'unitaries counties'!$K$2:$Q$36,4,FALSE))</f>
        <v>2.1489563567362429</v>
      </c>
      <c r="V213">
        <f>P213+IF($R213="oops",0,VLOOKUP($R213,'unitaries counties'!$K$2:$Q$36,4,FALSE))</f>
        <v>2.9400660689004248</v>
      </c>
      <c r="W213">
        <f>Q213+IF($R213="oops",0,VLOOKUP($R213,'unitaries counties'!$K$2:$Q$36,4,FALSE))</f>
        <v>0.73584905660377353</v>
      </c>
    </row>
    <row r="214" spans="1:23" x14ac:dyDescent="0.25">
      <c r="A214" t="s">
        <v>104</v>
      </c>
      <c r="B214">
        <f>VLOOKUP($A214,Sheet4!$A$8:$D$414,2,FALSE)</f>
        <v>298100</v>
      </c>
      <c r="C214">
        <f>VLOOKUP($A214,Sheet4!$A$8:$D$414,3,FALSE)</f>
        <v>304800</v>
      </c>
      <c r="D214">
        <f>VLOOKUP($A214,Sheet4!$A$8:$D$414,4,FALSE)</f>
        <v>312200</v>
      </c>
      <c r="E214">
        <v>314700</v>
      </c>
      <c r="K214" t="s">
        <v>330</v>
      </c>
      <c r="L214" t="s">
        <v>456</v>
      </c>
      <c r="N214">
        <f>(VLOOKUP($K214,Sheet3!$A$3:$E$355,2,FALSE)*1000)/(VLOOKUP($K214,$A$8:$E$413,2,FALSE))</f>
        <v>6.4981949458483754</v>
      </c>
      <c r="O214">
        <f>(VLOOKUP($K214,Sheet3!$A$3:$E$355,3,FALSE)*1000)/(VLOOKUP($K214,$A$8:$E$413,3,FALSE))</f>
        <v>6.7865707434052762</v>
      </c>
      <c r="P214">
        <f>(VLOOKUP($K214,Sheet3!$A$3:$E$355,4,FALSE)*1000)/(VLOOKUP($K214,$A$8:$E$413,4,FALSE))</f>
        <v>6.3145258103241293</v>
      </c>
      <c r="Q214">
        <f>(VLOOKUP($K214,Sheet3!$A$3:$E$355,5,FALSE)*1000)/(VLOOKUP($K214,$A$8:$E$413,5,FALSE))</f>
        <v>5.2920143027413591</v>
      </c>
      <c r="R214" t="str">
        <f>IF(VLOOKUP($K214,Sheet5!$A$1:$C$384,3,FALSE)="SD",VLOOKUP($K214,Sheet5!$A$1:$B$384,2,FALSE),"oops")</f>
        <v>Essex</v>
      </c>
      <c r="S214" t="str">
        <f t="shared" si="7"/>
        <v>Rochford</v>
      </c>
      <c r="T214">
        <f>N214+IF($R214="oops",0,VLOOKUP($R214,'unitaries counties'!$K$2:$Q$36,4,FALSE))</f>
        <v>5.9508951995634893</v>
      </c>
      <c r="U214">
        <f>O214+IF($R214="oops",0,VLOOKUP($R214,'unitaries counties'!$K$2:$Q$36,4,FALSE))</f>
        <v>6.2392709971203901</v>
      </c>
      <c r="V214">
        <f>P214+IF($R214="oops",0,VLOOKUP($R214,'unitaries counties'!$K$2:$Q$36,4,FALSE))</f>
        <v>5.7672260640392432</v>
      </c>
      <c r="W214">
        <f>Q214+IF($R214="oops",0,VLOOKUP($R214,'unitaries counties'!$K$2:$Q$36,4,FALSE))</f>
        <v>4.744714556456473</v>
      </c>
    </row>
    <row r="215" spans="1:23" x14ac:dyDescent="0.25">
      <c r="A215" t="s">
        <v>105</v>
      </c>
      <c r="B215">
        <f>VLOOKUP($A215,Sheet4!$A$8:$D$414,2,FALSE)</f>
        <v>306900</v>
      </c>
      <c r="C215">
        <f>VLOOKUP($A215,Sheet4!$A$8:$D$414,3,FALSE)</f>
        <v>308600</v>
      </c>
      <c r="D215">
        <f>VLOOKUP($A215,Sheet4!$A$8:$D$414,4,FALSE)</f>
        <v>310600</v>
      </c>
      <c r="E215">
        <v>314000</v>
      </c>
      <c r="K215" t="s">
        <v>250</v>
      </c>
      <c r="L215" t="s">
        <v>458</v>
      </c>
      <c r="N215">
        <f>(VLOOKUP($K215,Sheet3!$A$3:$E$355,2,FALSE)*1000)/(VLOOKUP($K215,$A$8:$E$413,2,FALSE))</f>
        <v>-0.85925925925925928</v>
      </c>
      <c r="O215">
        <f>(VLOOKUP($K215,Sheet3!$A$3:$E$355,3,FALSE)*1000)/(VLOOKUP($K215,$A$8:$E$413,3,FALSE))</f>
        <v>-0.79646017699115046</v>
      </c>
      <c r="P215">
        <f>(VLOOKUP($K215,Sheet3!$A$3:$E$355,4,FALSE)*1000)/(VLOOKUP($K215,$A$8:$E$413,4,FALSE))</f>
        <v>-0.74889867841409696</v>
      </c>
      <c r="Q215">
        <f>(VLOOKUP($K215,Sheet3!$A$3:$E$355,5,FALSE)*1000)/(VLOOKUP($K215,$A$8:$E$413,5,FALSE))</f>
        <v>-0.86257309941520466</v>
      </c>
      <c r="R215" t="str">
        <f>IF(VLOOKUP($K215,Sheet5!$A$1:$C$384,3,FALSE)="SD",VLOOKUP($K215,Sheet5!$A$1:$B$384,2,FALSE),"oops")</f>
        <v>Lancashire</v>
      </c>
      <c r="S215" t="str">
        <f t="shared" si="7"/>
        <v>Rossendale</v>
      </c>
      <c r="T215">
        <f>N215+IF($R215="oops",0,VLOOKUP($R215,'unitaries counties'!$K$2:$Q$36,4,FALSE))</f>
        <v>-0.9434444667156634</v>
      </c>
      <c r="U215">
        <f>O215+IF($R215="oops",0,VLOOKUP($R215,'unitaries counties'!$K$2:$Q$36,4,FALSE))</f>
        <v>-0.88064538444755458</v>
      </c>
      <c r="V215">
        <f>P215+IF($R215="oops",0,VLOOKUP($R215,'unitaries counties'!$K$2:$Q$36,4,FALSE))</f>
        <v>-0.83308388587050108</v>
      </c>
      <c r="W215">
        <f>Q215+IF($R215="oops",0,VLOOKUP($R215,'unitaries counties'!$K$2:$Q$36,4,FALSE))</f>
        <v>-0.94675830687160878</v>
      </c>
    </row>
    <row r="216" spans="1:23" x14ac:dyDescent="0.25">
      <c r="A216" t="s">
        <v>106</v>
      </c>
      <c r="B216">
        <f>VLOOKUP($A216,Sheet4!$A$8:$D$414,2,FALSE)</f>
        <v>352800</v>
      </c>
      <c r="C216">
        <f>VLOOKUP($A216,Sheet4!$A$8:$D$414,3,FALSE)</f>
        <v>358000</v>
      </c>
      <c r="D216">
        <f>VLOOKUP($A216,Sheet4!$A$8:$D$414,4,FALSE)</f>
        <v>364800</v>
      </c>
      <c r="E216">
        <v>368900</v>
      </c>
      <c r="K216" t="s">
        <v>364</v>
      </c>
      <c r="L216" t="s">
        <v>460</v>
      </c>
      <c r="N216">
        <f>(VLOOKUP($K216,Sheet3!$A$3:$E$355,2,FALSE)*1000)/(VLOOKUP($K216,$A$8:$E$413,2,FALSE))</f>
        <v>6.3263041065482799</v>
      </c>
      <c r="O216">
        <f>(VLOOKUP($K216,Sheet3!$A$3:$E$355,3,FALSE)*1000)/(VLOOKUP($K216,$A$8:$E$413,3,FALSE))</f>
        <v>6.3576158940397347</v>
      </c>
      <c r="P216">
        <f>(VLOOKUP($K216,Sheet3!$A$3:$E$355,4,FALSE)*1000)/(VLOOKUP($K216,$A$8:$E$413,4,FALSE))</f>
        <v>8.2138919514884225</v>
      </c>
      <c r="Q216">
        <f>(VLOOKUP($K216,Sheet3!$A$3:$E$355,5,FALSE)*1000)/(VLOOKUP($K216,$A$8:$E$413,5,FALSE))</f>
        <v>8.2766190998902314</v>
      </c>
      <c r="R216" t="str">
        <f>IF(VLOOKUP($K216,Sheet5!$A$1:$C$384,3,FALSE)="SD",VLOOKUP($K216,Sheet5!$A$1:$B$384,2,FALSE),"oops")</f>
        <v>East Sussex</v>
      </c>
      <c r="S216" t="str">
        <f t="shared" si="7"/>
        <v>Rother</v>
      </c>
      <c r="T216">
        <f>N216+IF($R216="oops",0,VLOOKUP($R216,'unitaries counties'!$K$2:$Q$36,4,FALSE))</f>
        <v>7.3870266276858665</v>
      </c>
      <c r="U216">
        <f>O216+IF($R216="oops",0,VLOOKUP($R216,'unitaries counties'!$K$2:$Q$36,4,FALSE))</f>
        <v>7.4183384151773213</v>
      </c>
      <c r="V216">
        <f>P216+IF($R216="oops",0,VLOOKUP($R216,'unitaries counties'!$K$2:$Q$36,4,FALSE))</f>
        <v>9.2746144726260091</v>
      </c>
      <c r="W216">
        <f>Q216+IF($R216="oops",0,VLOOKUP($R216,'unitaries counties'!$K$2:$Q$36,4,FALSE))</f>
        <v>9.337341621027818</v>
      </c>
    </row>
    <row r="217" spans="1:23" x14ac:dyDescent="0.25">
      <c r="A217" t="s">
        <v>107</v>
      </c>
      <c r="B217">
        <f>VLOOKUP($A217,Sheet4!$A$8:$D$414,2,FALSE)</f>
        <v>330000</v>
      </c>
      <c r="C217">
        <f>VLOOKUP($A217,Sheet4!$A$8:$D$414,3,FALSE)</f>
        <v>334100</v>
      </c>
      <c r="D217">
        <f>VLOOKUP($A217,Sheet4!$A$8:$D$414,4,FALSE)</f>
        <v>339300</v>
      </c>
      <c r="E217">
        <v>340700</v>
      </c>
      <c r="K217" t="s">
        <v>47</v>
      </c>
      <c r="L217" t="s">
        <v>456</v>
      </c>
      <c r="N217">
        <f>(VLOOKUP($K217,Sheet3!$A$3:$E$355,2,FALSE)*1000)/(VLOOKUP($K217,$A$8:$E$413,2,FALSE))</f>
        <v>0.9988294966835739</v>
      </c>
      <c r="O217">
        <f>(VLOOKUP($K217,Sheet3!$A$3:$E$355,3,FALSE)*1000)/(VLOOKUP($K217,$A$8:$E$413,3,FALSE))</f>
        <v>0.9614636045153756</v>
      </c>
      <c r="P217">
        <f>(VLOOKUP($K217,Sheet3!$A$3:$E$355,4,FALSE)*1000)/(VLOOKUP($K217,$A$8:$E$413,4,FALSE))</f>
        <v>1.3659293752425301</v>
      </c>
      <c r="Q217">
        <f>(VLOOKUP($K217,Sheet3!$A$3:$E$355,5,FALSE)*1000)/(VLOOKUP($K217,$A$8:$E$413,5,FALSE))</f>
        <v>1.695046439628483</v>
      </c>
      <c r="R217" t="str">
        <f>IF(VLOOKUP($K217,Sheet5!$A$1:$C$384,3,FALSE)="SD",VLOOKUP($K217,Sheet5!$A$1:$B$384,2,FALSE),"oops")</f>
        <v>oops</v>
      </c>
      <c r="S217" t="str">
        <f t="shared" si="7"/>
        <v>Rotherham</v>
      </c>
      <c r="T217">
        <f>N217+IF($R217="oops",0,VLOOKUP($R217,'unitaries counties'!$K$2:$Q$36,4,FALSE))</f>
        <v>0.9988294966835739</v>
      </c>
      <c r="U217">
        <f>O217+IF($R217="oops",0,VLOOKUP($R217,'unitaries counties'!$K$2:$Q$36,4,FALSE))</f>
        <v>0.9614636045153756</v>
      </c>
      <c r="V217">
        <f>P217+IF($R217="oops",0,VLOOKUP($R217,'unitaries counties'!$K$2:$Q$36,4,FALSE))</f>
        <v>1.3659293752425301</v>
      </c>
      <c r="W217">
        <f>Q217+IF($R217="oops",0,VLOOKUP($R217,'unitaries counties'!$K$2:$Q$36,4,FALSE))</f>
        <v>1.695046439628483</v>
      </c>
    </row>
    <row r="218" spans="1:23" x14ac:dyDescent="0.25">
      <c r="A218" t="s">
        <v>108</v>
      </c>
      <c r="B218">
        <f>VLOOKUP($A218,Sheet4!$A$8:$D$414,2,FALSE)</f>
        <v>302000</v>
      </c>
      <c r="C218">
        <f>VLOOKUP($A218,Sheet4!$A$8:$D$414,3,FALSE)</f>
        <v>307600</v>
      </c>
      <c r="D218">
        <f>VLOOKUP($A218,Sheet4!$A$8:$D$414,4,FALSE)</f>
        <v>313900</v>
      </c>
      <c r="E218">
        <v>317300</v>
      </c>
      <c r="K218" t="s">
        <v>307</v>
      </c>
      <c r="L218" t="s">
        <v>453</v>
      </c>
      <c r="N218">
        <f>(VLOOKUP($K218,Sheet3!$A$3:$E$355,2,FALSE)*1000)/(VLOOKUP($K218,$A$8:$E$413,2,FALSE))</f>
        <v>4.9744114636642784</v>
      </c>
      <c r="O218">
        <f>(VLOOKUP($K218,Sheet3!$A$3:$E$355,3,FALSE)*1000)/(VLOOKUP($K218,$A$8:$E$413,3,FALSE))</f>
        <v>3.2121212121212119</v>
      </c>
      <c r="P218">
        <f>(VLOOKUP($K218,Sheet3!$A$3:$E$355,4,FALSE)*1000)/(VLOOKUP($K218,$A$8:$E$413,4,FALSE))</f>
        <v>3.8905472636815919</v>
      </c>
      <c r="Q218">
        <f>(VLOOKUP($K218,Sheet3!$A$3:$E$355,5,FALSE)*1000)/(VLOOKUP($K218,$A$8:$E$413,5,FALSE))</f>
        <v>3.0853174603174605</v>
      </c>
      <c r="R218" t="str">
        <f>IF(VLOOKUP($K218,Sheet5!$A$1:$C$384,3,FALSE)="SD",VLOOKUP($K218,Sheet5!$A$1:$B$384,2,FALSE),"oops")</f>
        <v>Warwickshire</v>
      </c>
      <c r="S218" t="str">
        <f t="shared" si="7"/>
        <v>Rugby</v>
      </c>
      <c r="T218">
        <f>N218+IF($R218="oops",0,VLOOKUP($R218,'unitaries counties'!$K$2:$Q$36,4,FALSE))</f>
        <v>5.7989825760051747</v>
      </c>
      <c r="U218">
        <f>O218+IF($R218="oops",0,VLOOKUP($R218,'unitaries counties'!$K$2:$Q$36,4,FALSE))</f>
        <v>4.0366923244621082</v>
      </c>
      <c r="V218">
        <f>P218+IF($R218="oops",0,VLOOKUP($R218,'unitaries counties'!$K$2:$Q$36,4,FALSE))</f>
        <v>4.7151183760224882</v>
      </c>
      <c r="W218">
        <f>Q218+IF($R218="oops",0,VLOOKUP($R218,'unitaries counties'!$K$2:$Q$36,4,FALSE))</f>
        <v>3.9098885726583568</v>
      </c>
    </row>
    <row r="219" spans="1:23" x14ac:dyDescent="0.25">
      <c r="A219" t="s">
        <v>109</v>
      </c>
      <c r="B219">
        <f>VLOOKUP($A219,Sheet4!$A$8:$D$414,2,FALSE)</f>
        <v>243700</v>
      </c>
      <c r="C219">
        <f>VLOOKUP($A219,Sheet4!$A$8:$D$414,3,FALSE)</f>
        <v>249200</v>
      </c>
      <c r="D219">
        <f>VLOOKUP($A219,Sheet4!$A$8:$D$414,4,FALSE)</f>
        <v>255500</v>
      </c>
      <c r="E219">
        <v>260100</v>
      </c>
      <c r="K219" t="s">
        <v>399</v>
      </c>
      <c r="L219" t="s">
        <v>457</v>
      </c>
      <c r="N219">
        <f>(VLOOKUP($K219,Sheet3!$A$3:$E$355,2,FALSE)*1000)/(VLOOKUP($K219,$A$8:$E$413,2,FALSE))</f>
        <v>3.1863979848866499</v>
      </c>
      <c r="O219">
        <f>(VLOOKUP($K219,Sheet3!$A$3:$E$355,3,FALSE)*1000)/(VLOOKUP($K219,$A$8:$E$413,3,FALSE))</f>
        <v>2.7397260273972601</v>
      </c>
      <c r="P219">
        <f>(VLOOKUP($K219,Sheet3!$A$3:$E$355,4,FALSE)*1000)/(VLOOKUP($K219,$A$8:$E$413,4,FALSE))</f>
        <v>2.7453416149068324</v>
      </c>
      <c r="Q219">
        <f>(VLOOKUP($K219,Sheet3!$A$3:$E$355,5,FALSE)*1000)/(VLOOKUP($K219,$A$8:$E$413,5,FALSE))</f>
        <v>5.2798053527980535</v>
      </c>
      <c r="R219" t="str">
        <f>IF(VLOOKUP($K219,Sheet5!$A$1:$C$384,3,FALSE)="SD",VLOOKUP($K219,Sheet5!$A$1:$B$384,2,FALSE),"oops")</f>
        <v>Surrey</v>
      </c>
      <c r="S219" t="str">
        <f t="shared" si="7"/>
        <v>Runnymede</v>
      </c>
      <c r="T219">
        <f>N219+IF($R219="oops",0,VLOOKUP($R219,'unitaries counties'!$K$2:$Q$36,4,FALSE))</f>
        <v>2.2049846778919475</v>
      </c>
      <c r="U219">
        <f>O219+IF($R219="oops",0,VLOOKUP($R219,'unitaries counties'!$K$2:$Q$36,4,FALSE))</f>
        <v>1.7583127204025577</v>
      </c>
      <c r="V219">
        <f>P219+IF($R219="oops",0,VLOOKUP($R219,'unitaries counties'!$K$2:$Q$36,4,FALSE))</f>
        <v>1.76392830791213</v>
      </c>
      <c r="W219">
        <f>Q219+IF($R219="oops",0,VLOOKUP($R219,'unitaries counties'!$K$2:$Q$36,4,FALSE))</f>
        <v>4.2983920458033511</v>
      </c>
    </row>
    <row r="220" spans="1:23" x14ac:dyDescent="0.25">
      <c r="A220" t="s">
        <v>110</v>
      </c>
      <c r="B220">
        <f>VLOOKUP($A220,Sheet4!$A$8:$D$414,2,FALSE)</f>
        <v>233500</v>
      </c>
      <c r="C220">
        <f>VLOOKUP($A220,Sheet4!$A$8:$D$414,3,FALSE)</f>
        <v>237500</v>
      </c>
      <c r="D220">
        <f>VLOOKUP($A220,Sheet4!$A$8:$D$414,4,FALSE)</f>
        <v>240500</v>
      </c>
      <c r="E220">
        <v>242400</v>
      </c>
      <c r="K220" t="s">
        <v>296</v>
      </c>
      <c r="L220" t="s">
        <v>460</v>
      </c>
      <c r="N220">
        <f>(VLOOKUP($K220,Sheet3!$A$3:$E$355,2,FALSE)*1000)/(VLOOKUP($K220,$A$8:$E$413,2,FALSE))</f>
        <v>0.87193460490463215</v>
      </c>
      <c r="O220">
        <f>(VLOOKUP($K220,Sheet3!$A$3:$E$355,3,FALSE)*1000)/(VLOOKUP($K220,$A$8:$E$413,3,FALSE))</f>
        <v>2.4662466246624661</v>
      </c>
      <c r="P220">
        <f>(VLOOKUP($K220,Sheet3!$A$3:$E$355,4,FALSE)*1000)/(VLOOKUP($K220,$A$8:$E$413,4,FALSE))</f>
        <v>2.3471223021582732</v>
      </c>
      <c r="Q220">
        <f>(VLOOKUP($K220,Sheet3!$A$3:$E$355,5,FALSE)*1000)/(VLOOKUP($K220,$A$8:$E$413,5,FALSE))</f>
        <v>2.1684587813620073</v>
      </c>
      <c r="R220" t="str">
        <f>IF(VLOOKUP($K220,Sheet5!$A$1:$C$384,3,FALSE)="SD",VLOOKUP($K220,Sheet5!$A$1:$B$384,2,FALSE),"oops")</f>
        <v>Nottinghamshire</v>
      </c>
      <c r="S220" t="str">
        <f t="shared" si="7"/>
        <v>Rushcliffe</v>
      </c>
      <c r="T220">
        <f>N220+IF($R220="oops",0,VLOOKUP($R220,'unitaries counties'!$K$2:$Q$36,4,FALSE))</f>
        <v>0.82450478821446427</v>
      </c>
      <c r="U220">
        <f>O220+IF($R220="oops",0,VLOOKUP($R220,'unitaries counties'!$K$2:$Q$36,4,FALSE))</f>
        <v>2.418816807972298</v>
      </c>
      <c r="V220">
        <f>P220+IF($R220="oops",0,VLOOKUP($R220,'unitaries counties'!$K$2:$Q$36,4,FALSE))</f>
        <v>2.2996924854681051</v>
      </c>
      <c r="W220">
        <f>Q220+IF($R220="oops",0,VLOOKUP($R220,'unitaries counties'!$K$2:$Q$36,4,FALSE))</f>
        <v>2.1210289646718392</v>
      </c>
    </row>
    <row r="221" spans="1:23" x14ac:dyDescent="0.25">
      <c r="A221" t="s">
        <v>111</v>
      </c>
      <c r="B221">
        <f>VLOOKUP($A221,Sheet4!$A$8:$D$414,2,FALSE)</f>
        <v>234100</v>
      </c>
      <c r="C221">
        <f>VLOOKUP($A221,Sheet4!$A$8:$D$414,3,FALSE)</f>
        <v>236200</v>
      </c>
      <c r="D221">
        <f>VLOOKUP($A221,Sheet4!$A$8:$D$414,4,FALSE)</f>
        <v>237900</v>
      </c>
      <c r="E221">
        <v>239700</v>
      </c>
      <c r="K221" t="s">
        <v>374</v>
      </c>
      <c r="L221" t="s">
        <v>458</v>
      </c>
      <c r="N221">
        <f>(VLOOKUP($K221,Sheet3!$A$3:$E$355,2,FALSE)*1000)/(VLOOKUP($K221,$A$8:$E$413,2,FALSE))</f>
        <v>17.526997840172786</v>
      </c>
      <c r="O221">
        <f>(VLOOKUP($K221,Sheet3!$A$3:$E$355,3,FALSE)*1000)/(VLOOKUP($K221,$A$8:$E$413,3,FALSE))</f>
        <v>19.025695931477514</v>
      </c>
      <c r="P221">
        <f>(VLOOKUP($K221,Sheet3!$A$3:$E$355,4,FALSE)*1000)/(VLOOKUP($K221,$A$8:$E$413,4,FALSE))</f>
        <v>21.25</v>
      </c>
      <c r="Q221">
        <f>(VLOOKUP($K221,Sheet3!$A$3:$E$355,5,FALSE)*1000)/(VLOOKUP($K221,$A$8:$E$413,5,FALSE))</f>
        <v>20.800842992623814</v>
      </c>
      <c r="R221" t="str">
        <f>IF(VLOOKUP($K221,Sheet5!$A$1:$C$384,3,FALSE)="SD",VLOOKUP($K221,Sheet5!$A$1:$B$384,2,FALSE),"oops")</f>
        <v>Hampshire</v>
      </c>
      <c r="S221" t="str">
        <f t="shared" si="7"/>
        <v>Rushmoor</v>
      </c>
      <c r="T221">
        <f>N221+IF($R221="oops",0,VLOOKUP($R221,'unitaries counties'!$K$2:$Q$36,4,FALSE))</f>
        <v>17.582310124109178</v>
      </c>
      <c r="U221">
        <f>O221+IF($R221="oops",0,VLOOKUP($R221,'unitaries counties'!$K$2:$Q$36,4,FALSE))</f>
        <v>19.081008215413906</v>
      </c>
      <c r="V221">
        <f>P221+IF($R221="oops",0,VLOOKUP($R221,'unitaries counties'!$K$2:$Q$36,4,FALSE))</f>
        <v>21.305312283936392</v>
      </c>
      <c r="W221">
        <f>Q221+IF($R221="oops",0,VLOOKUP($R221,'unitaries counties'!$K$2:$Q$36,4,FALSE))</f>
        <v>20.856155276560205</v>
      </c>
    </row>
    <row r="222" spans="1:23" x14ac:dyDescent="0.25">
      <c r="A222" t="s">
        <v>112</v>
      </c>
      <c r="B222">
        <f>VLOOKUP($A222,Sheet4!$A$8:$D$414,2,FALSE)</f>
        <v>265700</v>
      </c>
      <c r="C222">
        <f>VLOOKUP($A222,Sheet4!$A$8:$D$414,3,FALSE)</f>
        <v>269500</v>
      </c>
      <c r="D222">
        <f>VLOOKUP($A222,Sheet4!$A$8:$D$414,4,FALSE)</f>
        <v>275500</v>
      </c>
      <c r="E222">
        <v>281800</v>
      </c>
      <c r="K222" t="s">
        <v>57</v>
      </c>
      <c r="L222" t="s">
        <v>459</v>
      </c>
      <c r="N222">
        <f>(VLOOKUP($K222,Sheet3!$A$3:$E$355,2,FALSE)*1000)/(VLOOKUP($K222,$A$8:$E$413,2,FALSE))</f>
        <v>3.5561497326203209</v>
      </c>
      <c r="O222">
        <f>(VLOOKUP($K222,Sheet3!$A$3:$E$355,3,FALSE)*1000)/(VLOOKUP($K222,$A$8:$E$413,3,FALSE))</f>
        <v>3.2625994694960214</v>
      </c>
      <c r="P222">
        <f>(VLOOKUP($K222,Sheet3!$A$3:$E$355,4,FALSE)*1000)/(VLOOKUP($K222,$A$8:$E$413,4,FALSE))</f>
        <v>3.6702127659574466</v>
      </c>
      <c r="Q222">
        <f>(VLOOKUP($K222,Sheet3!$A$3:$E$355,5,FALSE)*1000)/(VLOOKUP($K222,$A$8:$E$413,5,FALSE))</f>
        <v>4.756756756756757</v>
      </c>
      <c r="R222" t="str">
        <f>IF(VLOOKUP($K222,Sheet5!$A$1:$C$384,3,FALSE)="SD",VLOOKUP($K222,Sheet5!$A$1:$B$384,2,FALSE),"oops")</f>
        <v>oops</v>
      </c>
      <c r="S222" t="str">
        <f t="shared" si="7"/>
        <v>Rutland</v>
      </c>
      <c r="T222">
        <f>N222+IF($R222="oops",0,VLOOKUP($R222,'unitaries counties'!$K$2:$Q$36,4,FALSE))</f>
        <v>3.5561497326203209</v>
      </c>
      <c r="U222">
        <f>O222+IF($R222="oops",0,VLOOKUP($R222,'unitaries counties'!$K$2:$Q$36,4,FALSE))</f>
        <v>3.2625994694960214</v>
      </c>
      <c r="V222">
        <f>P222+IF($R222="oops",0,VLOOKUP($R222,'unitaries counties'!$K$2:$Q$36,4,FALSE))</f>
        <v>3.6702127659574466</v>
      </c>
      <c r="W222">
        <f>Q222+IF($R222="oops",0,VLOOKUP($R222,'unitaries counties'!$K$2:$Q$36,4,FALSE))</f>
        <v>4.756756756756757</v>
      </c>
    </row>
    <row r="223" spans="1:23" x14ac:dyDescent="0.25">
      <c r="A223" t="s">
        <v>113</v>
      </c>
      <c r="B223">
        <f>VLOOKUP($A223,Sheet4!$A$8:$D$414,2,FALSE)</f>
        <v>243400</v>
      </c>
      <c r="C223">
        <f>VLOOKUP($A223,Sheet4!$A$8:$D$414,3,FALSE)</f>
        <v>249200</v>
      </c>
      <c r="D223">
        <f>VLOOKUP($A223,Sheet4!$A$8:$D$414,4,FALSE)</f>
        <v>254900</v>
      </c>
      <c r="E223">
        <v>259100</v>
      </c>
      <c r="K223" t="s">
        <v>258</v>
      </c>
      <c r="L223" t="s">
        <v>459</v>
      </c>
      <c r="N223">
        <f>(VLOOKUP($K223,Sheet3!$A$3:$E$355,2,FALSE)*1000)/(VLOOKUP($K223,$A$8:$E$413,2,FALSE))</f>
        <v>9.616858237547893</v>
      </c>
      <c r="O223">
        <f>(VLOOKUP($K223,Sheet3!$A$3:$E$355,3,FALSE)*1000)/(VLOOKUP($K223,$A$8:$E$413,3,FALSE))</f>
        <v>9.0558766859344892</v>
      </c>
      <c r="P223">
        <f>(VLOOKUP($K223,Sheet3!$A$3:$E$355,4,FALSE)*1000)/(VLOOKUP($K223,$A$8:$E$413,4,FALSE))</f>
        <v>9.4026974951830447</v>
      </c>
      <c r="Q223">
        <f>(VLOOKUP($K223,Sheet3!$A$3:$E$355,5,FALSE)*1000)/(VLOOKUP($K223,$A$8:$E$413,5,FALSE))</f>
        <v>8.8291746641074855</v>
      </c>
      <c r="R223" t="str">
        <f>IF(VLOOKUP($K223,Sheet5!$A$1:$C$384,3,FALSE)="SD",VLOOKUP($K223,Sheet5!$A$1:$B$384,2,FALSE),"oops")</f>
        <v>North Yorkshire</v>
      </c>
      <c r="S223" t="str">
        <f t="shared" si="7"/>
        <v>Ryedale</v>
      </c>
      <c r="T223">
        <f>N223+IF($R223="oops",0,VLOOKUP($R223,'unitaries counties'!$K$2:$Q$36,4,FALSE))</f>
        <v>9.616858237547893</v>
      </c>
      <c r="U223">
        <f>O223+IF($R223="oops",0,VLOOKUP($R223,'unitaries counties'!$K$2:$Q$36,4,FALSE))</f>
        <v>9.0558766859344892</v>
      </c>
      <c r="V223">
        <f>P223+IF($R223="oops",0,VLOOKUP($R223,'unitaries counties'!$K$2:$Q$36,4,FALSE))</f>
        <v>9.4026974951830447</v>
      </c>
      <c r="W223">
        <f>Q223+IF($R223="oops",0,VLOOKUP($R223,'unitaries counties'!$K$2:$Q$36,4,FALSE))</f>
        <v>8.8291746641074855</v>
      </c>
    </row>
    <row r="224" spans="1:23" x14ac:dyDescent="0.25">
      <c r="A224" t="s">
        <v>114</v>
      </c>
      <c r="B224">
        <f>VLOOKUP($A224,Sheet4!$A$8:$D$414,2,FALSE)</f>
        <v>157300</v>
      </c>
      <c r="C224">
        <f>VLOOKUP($A224,Sheet4!$A$8:$D$414,3,FALSE)</f>
        <v>158600</v>
      </c>
      <c r="D224">
        <f>VLOOKUP($A224,Sheet4!$A$8:$D$414,4,FALSE)</f>
        <v>160400</v>
      </c>
      <c r="E224">
        <v>163900</v>
      </c>
      <c r="K224" t="s">
        <v>29</v>
      </c>
      <c r="L224" t="s">
        <v>457</v>
      </c>
      <c r="N224">
        <f>(VLOOKUP($K224,Sheet3!$A$3:$E$355,2,FALSE)*1000)/(VLOOKUP($K224,$A$8:$E$413,2,FALSE))</f>
        <v>2.0314547837483619</v>
      </c>
      <c r="O224">
        <f>(VLOOKUP($K224,Sheet3!$A$3:$E$355,3,FALSE)*1000)/(VLOOKUP($K224,$A$8:$E$413,3,FALSE))</f>
        <v>-1.3330457290767903</v>
      </c>
      <c r="P224">
        <f>(VLOOKUP($K224,Sheet3!$A$3:$E$355,4,FALSE)*1000)/(VLOOKUP($K224,$A$8:$E$413,4,FALSE))</f>
        <v>2.1748400852878467</v>
      </c>
      <c r="Q224">
        <f>(VLOOKUP($K224,Sheet3!$A$3:$E$355,5,FALSE)*1000)/(VLOOKUP($K224,$A$8:$E$413,5,FALSE))</f>
        <v>0.33741037536904261</v>
      </c>
      <c r="R224" t="str">
        <f>IF(VLOOKUP($K224,Sheet5!$A$1:$C$384,3,FALSE)="SD",VLOOKUP($K224,Sheet5!$A$1:$B$384,2,FALSE),"oops")</f>
        <v>oops</v>
      </c>
      <c r="S224" t="str">
        <f t="shared" si="7"/>
        <v>Salford</v>
      </c>
      <c r="T224">
        <f>N224+IF($R224="oops",0,VLOOKUP($R224,'unitaries counties'!$K$2:$Q$36,4,FALSE))</f>
        <v>2.0314547837483619</v>
      </c>
      <c r="U224">
        <f>O224+IF($R224="oops",0,VLOOKUP($R224,'unitaries counties'!$K$2:$Q$36,4,FALSE))</f>
        <v>-1.3330457290767903</v>
      </c>
      <c r="V224">
        <f>P224+IF($R224="oops",0,VLOOKUP($R224,'unitaries counties'!$K$2:$Q$36,4,FALSE))</f>
        <v>2.1748400852878467</v>
      </c>
      <c r="W224">
        <f>Q224+IF($R224="oops",0,VLOOKUP($R224,'unitaries counties'!$K$2:$Q$36,4,FALSE))</f>
        <v>0.33741037536904261</v>
      </c>
    </row>
    <row r="225" spans="1:23" x14ac:dyDescent="0.25">
      <c r="A225" t="s">
        <v>115</v>
      </c>
      <c r="B225">
        <f>VLOOKUP($A225,Sheet4!$A$8:$D$414,2,FALSE)</f>
        <v>198100</v>
      </c>
      <c r="C225">
        <f>VLOOKUP($A225,Sheet4!$A$8:$D$414,3,FALSE)</f>
        <v>199100</v>
      </c>
      <c r="D225">
        <f>VLOOKUP($A225,Sheet4!$A$8:$D$414,4,FALSE)</f>
        <v>200500</v>
      </c>
      <c r="E225">
        <v>202200</v>
      </c>
      <c r="K225" t="s">
        <v>71</v>
      </c>
      <c r="L225" t="s">
        <v>457</v>
      </c>
      <c r="N225">
        <f>(VLOOKUP($K225,Sheet3!$A$3:$E$355,2,FALSE)*1000)/(VLOOKUP($K225,$A$8:$E$413,2,FALSE))</f>
        <v>-0.33410519351637447</v>
      </c>
      <c r="O225">
        <f>(VLOOKUP($K225,Sheet3!$A$3:$E$355,3,FALSE)*1000)/(VLOOKUP($K225,$A$8:$E$413,3,FALSE))</f>
        <v>0.16002612671456565</v>
      </c>
      <c r="P225">
        <f>(VLOOKUP($K225,Sheet3!$A$3:$E$355,4,FALSE)*1000)/(VLOOKUP($K225,$A$8:$E$413,4,FALSE))</f>
        <v>-0.1553398058252427</v>
      </c>
      <c r="Q225">
        <f>(VLOOKUP($K225,Sheet3!$A$3:$E$355,5,FALSE)*1000)/(VLOOKUP($K225,$A$8:$E$413,5,FALSE))</f>
        <v>-5.4609701252810797E-2</v>
      </c>
      <c r="R225" t="str">
        <f>IF(VLOOKUP($K225,Sheet5!$A$1:$C$384,3,FALSE)="SD",VLOOKUP($K225,Sheet5!$A$1:$B$384,2,FALSE),"oops")</f>
        <v>oops</v>
      </c>
      <c r="S225" t="str">
        <f t="shared" si="7"/>
        <v>Sandwell</v>
      </c>
      <c r="T225">
        <f>N225+IF($R225="oops",0,VLOOKUP($R225,'unitaries counties'!$K$2:$Q$36,4,FALSE))</f>
        <v>-0.33410519351637447</v>
      </c>
      <c r="U225">
        <f>O225+IF($R225="oops",0,VLOOKUP($R225,'unitaries counties'!$K$2:$Q$36,4,FALSE))</f>
        <v>0.16002612671456565</v>
      </c>
      <c r="V225">
        <f>P225+IF($R225="oops",0,VLOOKUP($R225,'unitaries counties'!$K$2:$Q$36,4,FALSE))</f>
        <v>-0.1553398058252427</v>
      </c>
      <c r="W225">
        <f>Q225+IF($R225="oops",0,VLOOKUP($R225,'unitaries counties'!$K$2:$Q$36,4,FALSE))</f>
        <v>-5.4609701252810797E-2</v>
      </c>
    </row>
    <row r="226" spans="1:23" x14ac:dyDescent="0.25">
      <c r="A226" t="s">
        <v>116</v>
      </c>
      <c r="B226">
        <f>VLOOKUP($A226,Sheet4!$A$8:$D$414,2,FALSE)</f>
        <v>270400</v>
      </c>
      <c r="C226">
        <f>VLOOKUP($A226,Sheet4!$A$8:$D$414,3,FALSE)</f>
        <v>275100</v>
      </c>
      <c r="D226">
        <f>VLOOKUP($A226,Sheet4!$A$8:$D$414,4,FALSE)</f>
        <v>281400</v>
      </c>
      <c r="E226">
        <v>284600</v>
      </c>
      <c r="K226" t="s">
        <v>259</v>
      </c>
      <c r="L226" t="s">
        <v>453</v>
      </c>
      <c r="N226">
        <f>(VLOOKUP($K226,Sheet3!$A$3:$E$355,2,FALSE)*1000)/(VLOOKUP($K226,$A$8:$E$413,2,FALSE))</f>
        <v>32.4058769513315</v>
      </c>
      <c r="O226">
        <f>(VLOOKUP($K226,Sheet3!$A$3:$E$355,3,FALSE)*1000)/(VLOOKUP($K226,$A$8:$E$413,3,FALSE))</f>
        <v>31.550458715596331</v>
      </c>
      <c r="P226">
        <f>(VLOOKUP($K226,Sheet3!$A$3:$E$355,4,FALSE)*1000)/(VLOOKUP($K226,$A$8:$E$413,4,FALSE))</f>
        <v>30.487580496780129</v>
      </c>
      <c r="Q226">
        <f>(VLOOKUP($K226,Sheet3!$A$3:$E$355,5,FALSE)*1000)/(VLOOKUP($K226,$A$8:$E$413,5,FALSE))</f>
        <v>28.720073664825048</v>
      </c>
      <c r="R226" t="str">
        <f>IF(VLOOKUP($K226,Sheet5!$A$1:$C$384,3,FALSE)="SD",VLOOKUP($K226,Sheet5!$A$1:$B$384,2,FALSE),"oops")</f>
        <v>North Yorkshire</v>
      </c>
      <c r="S226" t="str">
        <f t="shared" si="7"/>
        <v>Scarborough</v>
      </c>
      <c r="T226">
        <f>N226+IF($R226="oops",0,VLOOKUP($R226,'unitaries counties'!$K$2:$Q$36,4,FALSE))</f>
        <v>32.4058769513315</v>
      </c>
      <c r="U226">
        <f>O226+IF($R226="oops",0,VLOOKUP($R226,'unitaries counties'!$K$2:$Q$36,4,FALSE))</f>
        <v>31.550458715596331</v>
      </c>
      <c r="V226">
        <f>P226+IF($R226="oops",0,VLOOKUP($R226,'unitaries counties'!$K$2:$Q$36,4,FALSE))</f>
        <v>30.487580496780129</v>
      </c>
      <c r="W226">
        <f>Q226+IF($R226="oops",0,VLOOKUP($R226,'unitaries counties'!$K$2:$Q$36,4,FALSE))</f>
        <v>28.720073664825048</v>
      </c>
    </row>
    <row r="227" spans="1:23" x14ac:dyDescent="0.25">
      <c r="A227" t="s">
        <v>117</v>
      </c>
      <c r="B227">
        <f>VLOOKUP($A227,Sheet4!$A$8:$D$414,2,FALSE)</f>
        <v>184400</v>
      </c>
      <c r="C227">
        <f>VLOOKUP($A227,Sheet4!$A$8:$D$414,3,FALSE)</f>
        <v>186300</v>
      </c>
      <c r="D227">
        <f>VLOOKUP($A227,Sheet4!$A$8:$D$414,4,FALSE)</f>
        <v>187500</v>
      </c>
      <c r="E227">
        <v>189100</v>
      </c>
      <c r="K227" t="s">
        <v>433</v>
      </c>
      <c r="L227" t="s">
        <v>460</v>
      </c>
      <c r="N227">
        <f>(VLOOKUP($K227,Sheet3!$A$3:$E$355,2,FALSE)*1000)/(VLOOKUP($K227,$A$8:$E$413,2,FALSE))</f>
        <v>5.2524357838795392</v>
      </c>
      <c r="O227">
        <f>(VLOOKUP($K227,Sheet3!$A$3:$E$355,3,FALSE)*1000)/(VLOOKUP($K227,$A$8:$E$413,3,FALSE))</f>
        <v>5.3514938488576451</v>
      </c>
      <c r="P227">
        <f>(VLOOKUP($K227,Sheet3!$A$3:$E$355,4,FALSE)*1000)/(VLOOKUP($K227,$A$8:$E$413,4,FALSE))</f>
        <v>5.4308093994778064</v>
      </c>
      <c r="Q227">
        <f>(VLOOKUP($K227,Sheet3!$A$3:$E$355,5,FALSE)*1000)/(VLOOKUP($K227,$A$8:$E$413,5,FALSE))</f>
        <v>4.6597760551248921</v>
      </c>
      <c r="R227" t="str">
        <f>IF(VLOOKUP($K227,Sheet5!$A$1:$C$384,3,FALSE)="SD",VLOOKUP($K227,Sheet5!$A$1:$B$384,2,FALSE),"oops")</f>
        <v>Somerset</v>
      </c>
      <c r="S227" t="str">
        <f t="shared" si="7"/>
        <v>Sedgemoor</v>
      </c>
      <c r="T227">
        <f>N227+IF($R227="oops",0,VLOOKUP($R227,'unitaries counties'!$K$2:$Q$36,4,FALSE))</f>
        <v>5.2524357838795392</v>
      </c>
      <c r="U227">
        <f>O227+IF($R227="oops",0,VLOOKUP($R227,'unitaries counties'!$K$2:$Q$36,4,FALSE))</f>
        <v>5.3514938488576451</v>
      </c>
      <c r="V227">
        <f>P227+IF($R227="oops",0,VLOOKUP($R227,'unitaries counties'!$K$2:$Q$36,4,FALSE))</f>
        <v>5.4308093994778064</v>
      </c>
      <c r="W227">
        <f>Q227+IF($R227="oops",0,VLOOKUP($R227,'unitaries counties'!$K$2:$Q$36,4,FALSE))</f>
        <v>4.6597760551248921</v>
      </c>
    </row>
    <row r="228" spans="1:23" x14ac:dyDescent="0.25">
      <c r="A228" t="s">
        <v>118</v>
      </c>
      <c r="B228">
        <f>VLOOKUP($A228,Sheet4!$A$8:$D$414,2,FALSE)</f>
        <v>188200</v>
      </c>
      <c r="C228">
        <f>VLOOKUP($A228,Sheet4!$A$8:$D$414,3,FALSE)</f>
        <v>189300</v>
      </c>
      <c r="D228">
        <f>VLOOKUP($A228,Sheet4!$A$8:$D$414,4,FALSE)</f>
        <v>191100</v>
      </c>
      <c r="E228">
        <v>193600</v>
      </c>
      <c r="K228" t="s">
        <v>37</v>
      </c>
      <c r="L228" t="s">
        <v>457</v>
      </c>
      <c r="N228">
        <f>(VLOOKUP($K228,Sheet3!$A$3:$E$355,2,FALSE)*1000)/(VLOOKUP($K228,$A$8:$E$413,2,FALSE))</f>
        <v>3.088986141502553</v>
      </c>
      <c r="O228">
        <f>(VLOOKUP($K228,Sheet3!$A$3:$E$355,3,FALSE)*1000)/(VLOOKUP($K228,$A$8:$E$413,3,FALSE))</f>
        <v>4.2804967129291454</v>
      </c>
      <c r="P228">
        <f>(VLOOKUP($K228,Sheet3!$A$3:$E$355,4,FALSE)*1000)/(VLOOKUP($K228,$A$8:$E$413,4,FALSE))</f>
        <v>5.5</v>
      </c>
      <c r="Q228">
        <f>(VLOOKUP($K228,Sheet3!$A$3:$E$355,5,FALSE)*1000)/(VLOOKUP($K228,$A$8:$E$413,5,FALSE))</f>
        <v>5.1333576909024483</v>
      </c>
      <c r="R228" t="str">
        <f>IF(VLOOKUP($K228,Sheet5!$A$1:$C$384,3,FALSE)="SD",VLOOKUP($K228,Sheet5!$A$1:$B$384,2,FALSE),"oops")</f>
        <v>oops</v>
      </c>
      <c r="S228" t="str">
        <f t="shared" si="7"/>
        <v>Sefton</v>
      </c>
      <c r="T228">
        <f>N228+IF($R228="oops",0,VLOOKUP($R228,'unitaries counties'!$K$2:$Q$36,4,FALSE))</f>
        <v>3.088986141502553</v>
      </c>
      <c r="U228">
        <f>O228+IF($R228="oops",0,VLOOKUP($R228,'unitaries counties'!$K$2:$Q$36,4,FALSE))</f>
        <v>4.2804967129291454</v>
      </c>
      <c r="V228">
        <f>P228+IF($R228="oops",0,VLOOKUP($R228,'unitaries counties'!$K$2:$Q$36,4,FALSE))</f>
        <v>5.5</v>
      </c>
      <c r="W228">
        <f>Q228+IF($R228="oops",0,VLOOKUP($R228,'unitaries counties'!$K$2:$Q$36,4,FALSE))</f>
        <v>5.1333576909024483</v>
      </c>
    </row>
    <row r="229" spans="1:23" x14ac:dyDescent="0.25">
      <c r="A229" t="s">
        <v>119</v>
      </c>
      <c r="B229">
        <f>VLOOKUP($A229,Sheet4!$A$8:$D$414,2,FALSE)</f>
        <v>248100</v>
      </c>
      <c r="C229">
        <f>VLOOKUP($A229,Sheet4!$A$8:$D$414,3,FALSE)</f>
        <v>254000</v>
      </c>
      <c r="D229">
        <f>VLOOKUP($A229,Sheet4!$A$8:$D$414,4,FALSE)</f>
        <v>259700</v>
      </c>
      <c r="E229">
        <v>262600</v>
      </c>
      <c r="K229" t="s">
        <v>260</v>
      </c>
      <c r="L229" t="s">
        <v>459</v>
      </c>
      <c r="N229">
        <f>(VLOOKUP($K229,Sheet3!$A$3:$E$355,2,FALSE)*1000)/(VLOOKUP($K229,$A$8:$E$413,2,FALSE))</f>
        <v>1.6262135922330097</v>
      </c>
      <c r="O229">
        <f>(VLOOKUP($K229,Sheet3!$A$3:$E$355,3,FALSE)*1000)/(VLOOKUP($K229,$A$8:$E$413,3,FALSE))</f>
        <v>1.7668269230769231</v>
      </c>
      <c r="P229">
        <f>(VLOOKUP($K229,Sheet3!$A$3:$E$355,4,FALSE)*1000)/(VLOOKUP($K229,$A$8:$E$413,4,FALSE))</f>
        <v>1.9161676646706587</v>
      </c>
      <c r="Q229">
        <f>(VLOOKUP($K229,Sheet3!$A$3:$E$355,5,FALSE)*1000)/(VLOOKUP($K229,$A$8:$E$413,5,FALSE))</f>
        <v>2.0451843043995246</v>
      </c>
      <c r="R229" t="str">
        <f>IF(VLOOKUP($K229,Sheet5!$A$1:$C$384,3,FALSE)="SD",VLOOKUP($K229,Sheet5!$A$1:$B$384,2,FALSE),"oops")</f>
        <v>North Yorkshire</v>
      </c>
      <c r="S229" t="str">
        <f t="shared" si="7"/>
        <v>Selby</v>
      </c>
      <c r="T229">
        <f>N229+IF($R229="oops",0,VLOOKUP($R229,'unitaries counties'!$K$2:$Q$36,4,FALSE))</f>
        <v>1.6262135922330097</v>
      </c>
      <c r="U229">
        <f>O229+IF($R229="oops",0,VLOOKUP($R229,'unitaries counties'!$K$2:$Q$36,4,FALSE))</f>
        <v>1.7668269230769231</v>
      </c>
      <c r="V229">
        <f>P229+IF($R229="oops",0,VLOOKUP($R229,'unitaries counties'!$K$2:$Q$36,4,FALSE))</f>
        <v>1.9161676646706587</v>
      </c>
      <c r="W229">
        <f>Q229+IF($R229="oops",0,VLOOKUP($R229,'unitaries counties'!$K$2:$Q$36,4,FALSE))</f>
        <v>2.0451843043995246</v>
      </c>
    </row>
    <row r="230" spans="1:23" x14ac:dyDescent="0.25">
      <c r="A230" t="s">
        <v>120</v>
      </c>
      <c r="B230">
        <f>VLOOKUP($A230,Sheet4!$A$8:$D$414,2,FALSE)</f>
        <v>111900</v>
      </c>
      <c r="C230">
        <f>VLOOKUP($A230,Sheet4!$A$8:$D$414,3,FALSE)</f>
        <v>112900</v>
      </c>
      <c r="D230">
        <f>VLOOKUP($A230,Sheet4!$A$8:$D$414,4,FALSE)</f>
        <v>113700</v>
      </c>
      <c r="E230">
        <v>115100</v>
      </c>
      <c r="K230" t="s">
        <v>383</v>
      </c>
      <c r="L230" t="s">
        <v>460</v>
      </c>
      <c r="N230">
        <f>(VLOOKUP($K230,Sheet3!$A$3:$E$355,2,FALSE)*1000)/(VLOOKUP($K230,$A$8:$E$413,2,FALSE))</f>
        <v>10.878734622144112</v>
      </c>
      <c r="O230">
        <f>(VLOOKUP($K230,Sheet3!$A$3:$E$355,3,FALSE)*1000)/(VLOOKUP($K230,$A$8:$E$413,3,FALSE))</f>
        <v>12.497816593886462</v>
      </c>
      <c r="P230">
        <f>(VLOOKUP($K230,Sheet3!$A$3:$E$355,4,FALSE)*1000)/(VLOOKUP($K230,$A$8:$E$413,4,FALSE))</f>
        <v>13.587521663778164</v>
      </c>
      <c r="Q230">
        <f>(VLOOKUP($K230,Sheet3!$A$3:$E$355,5,FALSE)*1000)/(VLOOKUP($K230,$A$8:$E$413,5,FALSE))</f>
        <v>12.654639175257731</v>
      </c>
      <c r="R230" t="str">
        <f>IF(VLOOKUP($K230,Sheet5!$A$1:$C$384,3,FALSE)="SD",VLOOKUP($K230,Sheet5!$A$1:$B$384,2,FALSE),"oops")</f>
        <v>Kent</v>
      </c>
      <c r="S230" t="str">
        <f t="shared" si="7"/>
        <v>Sevenoaks</v>
      </c>
      <c r="T230">
        <f>N230+IF($R230="oops",0,VLOOKUP($R230,'unitaries counties'!$K$2:$Q$36,4,FALSE))</f>
        <v>10.878734622144112</v>
      </c>
      <c r="U230">
        <f>O230+IF($R230="oops",0,VLOOKUP($R230,'unitaries counties'!$K$2:$Q$36,4,FALSE))</f>
        <v>12.497816593886462</v>
      </c>
      <c r="V230">
        <f>P230+IF($R230="oops",0,VLOOKUP($R230,'unitaries counties'!$K$2:$Q$36,4,FALSE))</f>
        <v>13.587521663778164</v>
      </c>
      <c r="W230">
        <f>Q230+IF($R230="oops",0,VLOOKUP($R230,'unitaries counties'!$K$2:$Q$36,4,FALSE))</f>
        <v>12.654639175257731</v>
      </c>
    </row>
    <row r="231" spans="1:23" x14ac:dyDescent="0.25">
      <c r="A231" t="s">
        <v>121</v>
      </c>
      <c r="B231">
        <f>VLOOKUP($A231,Sheet4!$A$8:$D$414,2,FALSE)</f>
        <v>265600</v>
      </c>
      <c r="C231">
        <f>VLOOKUP($A231,Sheet4!$A$8:$D$414,3,FALSE)</f>
        <v>269500</v>
      </c>
      <c r="D231">
        <f>VLOOKUP($A231,Sheet4!$A$8:$D$414,4,FALSE)</f>
        <v>273000</v>
      </c>
      <c r="E231">
        <v>275800</v>
      </c>
      <c r="K231" t="s">
        <v>48</v>
      </c>
      <c r="L231" t="s">
        <v>456</v>
      </c>
      <c r="N231">
        <f>(VLOOKUP($K231,Sheet3!$A$3:$E$355,2,FALSE)*1000)/(VLOOKUP($K231,$A$8:$E$413,2,FALSE))</f>
        <v>3.9171619613670132</v>
      </c>
      <c r="O231">
        <f>(VLOOKUP($K231,Sheet3!$A$3:$E$355,3,FALSE)*1000)/(VLOOKUP($K231,$A$8:$E$413,3,FALSE))</f>
        <v>3.2923246419390377</v>
      </c>
      <c r="P231">
        <f>(VLOOKUP($K231,Sheet3!$A$3:$E$355,4,FALSE)*1000)/(VLOOKUP($K231,$A$8:$E$413,4,FALSE))</f>
        <v>4.5179412830735775</v>
      </c>
      <c r="Q231">
        <f>(VLOOKUP($K231,Sheet3!$A$3:$E$355,5,FALSE)*1000)/(VLOOKUP($K231,$A$8:$E$413,5,FALSE))</f>
        <v>2.9583781844277</v>
      </c>
      <c r="R231" t="str">
        <f>IF(VLOOKUP($K231,Sheet5!$A$1:$C$384,3,FALSE)="SD",VLOOKUP($K231,Sheet5!$A$1:$B$384,2,FALSE),"oops")</f>
        <v>oops</v>
      </c>
      <c r="S231" t="str">
        <f t="shared" si="7"/>
        <v>Sheffield</v>
      </c>
      <c r="T231">
        <f>N231+IF($R231="oops",0,VLOOKUP($R231,'unitaries counties'!$K$2:$Q$36,4,FALSE))</f>
        <v>3.9171619613670132</v>
      </c>
      <c r="U231">
        <f>O231+IF($R231="oops",0,VLOOKUP($R231,'unitaries counties'!$K$2:$Q$36,4,FALSE))</f>
        <v>3.2923246419390377</v>
      </c>
      <c r="V231">
        <f>P231+IF($R231="oops",0,VLOOKUP($R231,'unitaries counties'!$K$2:$Q$36,4,FALSE))</f>
        <v>4.5179412830735775</v>
      </c>
      <c r="W231">
        <f>Q231+IF($R231="oops",0,VLOOKUP($R231,'unitaries counties'!$K$2:$Q$36,4,FALSE))</f>
        <v>2.9583781844277</v>
      </c>
    </row>
    <row r="232" spans="1:23" x14ac:dyDescent="0.25">
      <c r="A232" t="s">
        <v>122</v>
      </c>
      <c r="B232">
        <f>VLOOKUP($A232,Sheet4!$A$8:$D$414,2,FALSE)</f>
        <v>138400</v>
      </c>
      <c r="C232">
        <f>VLOOKUP($A232,Sheet4!$A$8:$D$414,3,FALSE)</f>
        <v>138400</v>
      </c>
      <c r="D232">
        <f>VLOOKUP($A232,Sheet4!$A$8:$D$414,4,FALSE)</f>
        <v>138400</v>
      </c>
      <c r="E232">
        <v>138700</v>
      </c>
      <c r="K232" t="s">
        <v>384</v>
      </c>
      <c r="L232" t="s">
        <v>453</v>
      </c>
      <c r="N232">
        <f>(VLOOKUP($K232,Sheet3!$A$3:$E$355,2,FALSE)*1000)/(VLOOKUP($K232,$A$8:$E$413,2,FALSE))</f>
        <v>1.5894039735099337</v>
      </c>
      <c r="O232">
        <f>(VLOOKUP($K232,Sheet3!$A$3:$E$355,3,FALSE)*1000)/(VLOOKUP($K232,$A$8:$E$413,3,FALSE))</f>
        <v>1.3177570093457944</v>
      </c>
      <c r="P232">
        <f>(VLOOKUP($K232,Sheet3!$A$3:$E$355,4,FALSE)*1000)/(VLOOKUP($K232,$A$8:$E$413,4,FALSE))</f>
        <v>0.36968576709796674</v>
      </c>
      <c r="Q232">
        <f>(VLOOKUP($K232,Sheet3!$A$3:$E$355,5,FALSE)*1000)/(VLOOKUP($K232,$A$8:$E$413,5,FALSE))</f>
        <v>2.8426862925482981</v>
      </c>
      <c r="R232" t="str">
        <f>IF(VLOOKUP($K232,Sheet5!$A$1:$C$384,3,FALSE)="SD",VLOOKUP($K232,Sheet5!$A$1:$B$384,2,FALSE),"oops")</f>
        <v>Kent</v>
      </c>
      <c r="S232" t="str">
        <f t="shared" si="7"/>
        <v>Shepway</v>
      </c>
      <c r="T232">
        <f>N232+IF($R232="oops",0,VLOOKUP($R232,'unitaries counties'!$K$2:$Q$36,4,FALSE))</f>
        <v>1.5894039735099337</v>
      </c>
      <c r="U232">
        <f>O232+IF($R232="oops",0,VLOOKUP($R232,'unitaries counties'!$K$2:$Q$36,4,FALSE))</f>
        <v>1.3177570093457944</v>
      </c>
      <c r="V232">
        <f>P232+IF($R232="oops",0,VLOOKUP($R232,'unitaries counties'!$K$2:$Q$36,4,FALSE))</f>
        <v>0.36968576709796674</v>
      </c>
      <c r="W232">
        <f>Q232+IF($R232="oops",0,VLOOKUP($R232,'unitaries counties'!$K$2:$Q$36,4,FALSE))</f>
        <v>2.8426862925482981</v>
      </c>
    </row>
    <row r="233" spans="1:23" x14ac:dyDescent="0.25">
      <c r="A233" t="s">
        <v>123</v>
      </c>
      <c r="B233">
        <f>VLOOKUP($A233,Sheet4!$A$8:$D$414,2,FALSE)</f>
        <v>260200</v>
      </c>
      <c r="C233">
        <f>VLOOKUP($A233,Sheet4!$A$8:$D$414,3,FALSE)</f>
        <v>262700</v>
      </c>
      <c r="D233">
        <f>VLOOKUP($A233,Sheet4!$A$8:$D$414,4,FALSE)</f>
        <v>264900</v>
      </c>
      <c r="E233">
        <v>268200</v>
      </c>
      <c r="K233" t="s">
        <v>63</v>
      </c>
      <c r="L233" t="s">
        <v>460</v>
      </c>
      <c r="N233">
        <f>(VLOOKUP($K233,Sheet3!$A$3:$E$355,2,FALSE)*1000)/(VLOOKUP($K233,$A$8:$E$413,2,FALSE))</f>
        <v>7.5173783515392252</v>
      </c>
      <c r="O233">
        <f>(VLOOKUP($K233,Sheet3!$A$3:$E$355,3,FALSE)*1000)/(VLOOKUP($K233,$A$8:$E$413,3,FALSE))</f>
        <v>7.5435139573070611</v>
      </c>
      <c r="P233">
        <f>(VLOOKUP($K233,Sheet3!$A$3:$E$355,4,FALSE)*1000)/(VLOOKUP($K233,$A$8:$E$413,4,FALSE))</f>
        <v>8.560729404102899</v>
      </c>
      <c r="Q233">
        <f>(VLOOKUP($K233,Sheet3!$A$3:$E$355,5,FALSE)*1000)/(VLOOKUP($K233,$A$8:$E$413,5,FALSE))</f>
        <v>7.5730045425048669</v>
      </c>
      <c r="R233" t="str">
        <f>IF(VLOOKUP($K233,Sheet5!$A$1:$C$384,3,FALSE)="SD",VLOOKUP($K233,Sheet5!$A$1:$B$384,2,FALSE),"oops")</f>
        <v>oops</v>
      </c>
      <c r="S233" t="str">
        <f t="shared" si="7"/>
        <v>Shropshire</v>
      </c>
      <c r="T233">
        <f>N233+IF($R233="oops",0,VLOOKUP($R233,'unitaries counties'!$K$2:$Q$36,4,FALSE))</f>
        <v>7.5173783515392252</v>
      </c>
      <c r="U233">
        <f>O233+IF($R233="oops",0,VLOOKUP($R233,'unitaries counties'!$K$2:$Q$36,4,FALSE))</f>
        <v>7.5435139573070611</v>
      </c>
      <c r="V233">
        <f>P233+IF($R233="oops",0,VLOOKUP($R233,'unitaries counties'!$K$2:$Q$36,4,FALSE))</f>
        <v>8.560729404102899</v>
      </c>
      <c r="W233">
        <f>Q233+IF($R233="oops",0,VLOOKUP($R233,'unitaries counties'!$K$2:$Q$36,4,FALSE))</f>
        <v>7.5730045425048669</v>
      </c>
    </row>
    <row r="234" spans="1:23" x14ac:dyDescent="0.25">
      <c r="A234" t="s">
        <v>124</v>
      </c>
      <c r="B234">
        <f>VLOOKUP($A234,Sheet4!$A$8:$D$414,2,FALSE)</f>
        <v>240200</v>
      </c>
      <c r="C234">
        <f>VLOOKUP($A234,Sheet4!$A$8:$D$414,3,FALSE)</f>
        <v>245500</v>
      </c>
      <c r="D234">
        <f>VLOOKUP($A234,Sheet4!$A$8:$D$414,4,FALSE)</f>
        <v>249900</v>
      </c>
      <c r="E234">
        <v>252400</v>
      </c>
      <c r="K234" t="s">
        <v>127</v>
      </c>
      <c r="L234" t="s">
        <v>458</v>
      </c>
      <c r="N234">
        <f>(VLOOKUP($K234,Sheet3!$A$3:$E$355,2,FALSE)*1000)/(VLOOKUP($K234,$A$8:$E$413,2,FALSE))</f>
        <v>-2.9844097995545655</v>
      </c>
      <c r="O234">
        <f>(VLOOKUP($K234,Sheet3!$A$3:$E$355,3,FALSE)*1000)/(VLOOKUP($K234,$A$8:$E$413,3,FALSE))</f>
        <v>-1.1393323657474601</v>
      </c>
      <c r="P234">
        <f>(VLOOKUP($K234,Sheet3!$A$3:$E$355,4,FALSE)*1000)/(VLOOKUP($K234,$A$8:$E$413,4,FALSE))</f>
        <v>0.9737029140014215</v>
      </c>
      <c r="Q234">
        <f>(VLOOKUP($K234,Sheet3!$A$3:$E$355,5,FALSE)*1000)/(VLOOKUP($K234,$A$8:$E$413,5,FALSE))</f>
        <v>-1.5726375176304654</v>
      </c>
      <c r="R234" t="str">
        <f>IF(VLOOKUP($K234,Sheet5!$A$1:$C$384,3,FALSE)="SD",VLOOKUP($K234,Sheet5!$A$1:$B$384,2,FALSE),"oops")</f>
        <v>oops</v>
      </c>
      <c r="S234" t="str">
        <f t="shared" si="7"/>
        <v>Slough</v>
      </c>
      <c r="T234">
        <f>N234+IF($R234="oops",0,VLOOKUP($R234,'unitaries counties'!$K$2:$Q$36,4,FALSE))</f>
        <v>-2.9844097995545655</v>
      </c>
      <c r="U234">
        <f>O234+IF($R234="oops",0,VLOOKUP($R234,'unitaries counties'!$K$2:$Q$36,4,FALSE))</f>
        <v>-1.1393323657474601</v>
      </c>
      <c r="V234">
        <f>P234+IF($R234="oops",0,VLOOKUP($R234,'unitaries counties'!$K$2:$Q$36,4,FALSE))</f>
        <v>0.9737029140014215</v>
      </c>
      <c r="W234">
        <f>Q234+IF($R234="oops",0,VLOOKUP($R234,'unitaries counties'!$K$2:$Q$36,4,FALSE))</f>
        <v>-1.5726375176304654</v>
      </c>
    </row>
    <row r="235" spans="1:23" x14ac:dyDescent="0.25">
      <c r="A235" t="s">
        <v>125</v>
      </c>
      <c r="B235">
        <f>VLOOKUP($A235,Sheet4!$A$8:$D$414,2,FALSE)</f>
        <v>199000</v>
      </c>
      <c r="C235">
        <f>VLOOKUP($A235,Sheet4!$A$8:$D$414,3,FALSE)</f>
        <v>202700</v>
      </c>
      <c r="D235">
        <f>VLOOKUP($A235,Sheet4!$A$8:$D$414,4,FALSE)</f>
        <v>205400</v>
      </c>
      <c r="E235">
        <v>206800</v>
      </c>
      <c r="K235" t="s">
        <v>72</v>
      </c>
      <c r="L235" t="s">
        <v>457</v>
      </c>
      <c r="N235">
        <f>(VLOOKUP($K235,Sheet3!$A$3:$E$355,2,FALSE)*1000)/(VLOOKUP($K235,$A$8:$E$413,2,FALSE))</f>
        <v>10.02919708029197</v>
      </c>
      <c r="O235">
        <f>(VLOOKUP($K235,Sheet3!$A$3:$E$355,3,FALSE)*1000)/(VLOOKUP($K235,$A$8:$E$413,3,FALSE))</f>
        <v>12.127968977217645</v>
      </c>
      <c r="P235">
        <f>(VLOOKUP($K235,Sheet3!$A$3:$E$355,4,FALSE)*1000)/(VLOOKUP($K235,$A$8:$E$413,4,FALSE))</f>
        <v>9.681005316578057</v>
      </c>
      <c r="Q235">
        <f>(VLOOKUP($K235,Sheet3!$A$3:$E$355,5,FALSE)*1000)/(VLOOKUP($K235,$A$8:$E$413,5,FALSE))</f>
        <v>8.0906460945033754</v>
      </c>
      <c r="R235" t="str">
        <f>IF(VLOOKUP($K235,Sheet5!$A$1:$C$384,3,FALSE)="SD",VLOOKUP($K235,Sheet5!$A$1:$B$384,2,FALSE),"oops")</f>
        <v>oops</v>
      </c>
      <c r="S235" t="str">
        <f t="shared" si="7"/>
        <v>Solihull</v>
      </c>
      <c r="T235">
        <f>N235+IF($R235="oops",0,VLOOKUP($R235,'unitaries counties'!$K$2:$Q$36,4,FALSE))</f>
        <v>10.02919708029197</v>
      </c>
      <c r="U235">
        <f>O235+IF($R235="oops",0,VLOOKUP($R235,'unitaries counties'!$K$2:$Q$36,4,FALSE))</f>
        <v>12.127968977217645</v>
      </c>
      <c r="V235">
        <f>P235+IF($R235="oops",0,VLOOKUP($R235,'unitaries counties'!$K$2:$Q$36,4,FALSE))</f>
        <v>9.681005316578057</v>
      </c>
      <c r="W235">
        <f>Q235+IF($R235="oops",0,VLOOKUP($R235,'unitaries counties'!$K$2:$Q$36,4,FALSE))</f>
        <v>8.0906460945033754</v>
      </c>
    </row>
    <row r="236" spans="1:23" x14ac:dyDescent="0.25">
      <c r="A236" t="s">
        <v>126</v>
      </c>
      <c r="B236">
        <f>VLOOKUP($A236,Sheet4!$A$8:$D$414,2,FALSE)</f>
        <v>152300</v>
      </c>
      <c r="C236">
        <f>VLOOKUP($A236,Sheet4!$A$8:$D$414,3,FALSE)</f>
        <v>154300</v>
      </c>
      <c r="D236">
        <f>VLOOKUP($A236,Sheet4!$A$8:$D$414,4,FALSE)</f>
        <v>155300</v>
      </c>
      <c r="E236">
        <v>157100</v>
      </c>
      <c r="K236" t="s">
        <v>359</v>
      </c>
      <c r="L236" t="s">
        <v>460</v>
      </c>
      <c r="N236">
        <f>(VLOOKUP($K236,Sheet3!$A$3:$E$355,2,FALSE)*1000)/(VLOOKUP($K236,$A$8:$E$413,2,FALSE))</f>
        <v>8.5909090909090917</v>
      </c>
      <c r="O236">
        <f>(VLOOKUP($K236,Sheet3!$A$3:$E$355,3,FALSE)*1000)/(VLOOKUP($K236,$A$8:$E$413,3,FALSE))</f>
        <v>8.8005997001499257</v>
      </c>
      <c r="P236">
        <f>(VLOOKUP($K236,Sheet3!$A$3:$E$355,4,FALSE)*1000)/(VLOOKUP($K236,$A$8:$E$413,4,FALSE))</f>
        <v>7.9880774962742178</v>
      </c>
      <c r="Q236">
        <f>(VLOOKUP($K236,Sheet3!$A$3:$E$355,5,FALSE)*1000)/(VLOOKUP($K236,$A$8:$E$413,5,FALSE))</f>
        <v>8.1750741839762604</v>
      </c>
      <c r="R236" t="str">
        <f>IF(VLOOKUP($K236,Sheet5!$A$1:$C$384,3,FALSE)="SD",VLOOKUP($K236,Sheet5!$A$1:$B$384,2,FALSE),"oops")</f>
        <v>Buckinghamshire</v>
      </c>
      <c r="S236" t="str">
        <f t="shared" si="7"/>
        <v>South Bucks</v>
      </c>
      <c r="T236">
        <f>N236+IF($R236="oops",0,VLOOKUP($R236,'unitaries counties'!$K$2:$Q$36,4,FALSE))</f>
        <v>8.7813661879419698</v>
      </c>
      <c r="U236">
        <f>O236+IF($R236="oops",0,VLOOKUP($R236,'unitaries counties'!$K$2:$Q$36,4,FALSE))</f>
        <v>8.9910567971828037</v>
      </c>
      <c r="V236">
        <f>P236+IF($R236="oops",0,VLOOKUP($R236,'unitaries counties'!$K$2:$Q$36,4,FALSE))</f>
        <v>8.1785345933070968</v>
      </c>
      <c r="W236">
        <f>Q236+IF($R236="oops",0,VLOOKUP($R236,'unitaries counties'!$K$2:$Q$36,4,FALSE))</f>
        <v>8.3655312810091385</v>
      </c>
    </row>
    <row r="237" spans="1:23" x14ac:dyDescent="0.25">
      <c r="A237" t="s">
        <v>127</v>
      </c>
      <c r="B237">
        <f>VLOOKUP($A237,Sheet4!$A$8:$D$414,2,FALSE)</f>
        <v>134700</v>
      </c>
      <c r="C237">
        <f>VLOOKUP($A237,Sheet4!$A$8:$D$414,3,FALSE)</f>
        <v>137800</v>
      </c>
      <c r="D237">
        <f>VLOOKUP($A237,Sheet4!$A$8:$D$414,4,FALSE)</f>
        <v>140700</v>
      </c>
      <c r="E237">
        <v>141800</v>
      </c>
      <c r="K237" t="s">
        <v>320</v>
      </c>
      <c r="L237" t="s">
        <v>459</v>
      </c>
      <c r="N237">
        <f>(VLOOKUP($K237,Sheet3!$A$3:$E$355,2,FALSE)*1000)/(VLOOKUP($K237,$A$8:$E$413,2,FALSE))</f>
        <v>-0.37748798901853126</v>
      </c>
      <c r="O237">
        <f>(VLOOKUP($K237,Sheet3!$A$3:$E$355,3,FALSE)*1000)/(VLOOKUP($K237,$A$8:$E$413,3,FALSE))</f>
        <v>-0.2434077079107505</v>
      </c>
      <c r="P237">
        <f>(VLOOKUP($K237,Sheet3!$A$3:$E$355,4,FALSE)*1000)/(VLOOKUP($K237,$A$8:$E$413,4,FALSE))</f>
        <v>-0.26034712950600802</v>
      </c>
      <c r="Q237">
        <f>(VLOOKUP($K237,Sheet3!$A$3:$E$355,5,FALSE)*1000)/(VLOOKUP($K237,$A$8:$E$413,5,FALSE))</f>
        <v>0</v>
      </c>
      <c r="R237" t="str">
        <f>IF(VLOOKUP($K237,Sheet5!$A$1:$C$384,3,FALSE)="SD",VLOOKUP($K237,Sheet5!$A$1:$B$384,2,FALSE),"oops")</f>
        <v>Cambridgeshire</v>
      </c>
      <c r="S237" t="str">
        <f t="shared" si="7"/>
        <v>South Cambridgeshire</v>
      </c>
      <c r="T237">
        <f>N237+IF($R237="oops",0,VLOOKUP($R237,'unitaries counties'!$K$2:$Q$36,4,FALSE))</f>
        <v>-1.0389858445117679</v>
      </c>
      <c r="U237">
        <f>O237+IF($R237="oops",0,VLOOKUP($R237,'unitaries counties'!$K$2:$Q$36,4,FALSE))</f>
        <v>-0.90490556340398709</v>
      </c>
      <c r="V237">
        <f>P237+IF($R237="oops",0,VLOOKUP($R237,'unitaries counties'!$K$2:$Q$36,4,FALSE))</f>
        <v>-0.92184498499924461</v>
      </c>
      <c r="W237">
        <f>Q237+IF($R237="oops",0,VLOOKUP($R237,'unitaries counties'!$K$2:$Q$36,4,FALSE))</f>
        <v>-0.66149785549323659</v>
      </c>
    </row>
    <row r="238" spans="1:23" x14ac:dyDescent="0.25">
      <c r="A238" t="s">
        <v>128</v>
      </c>
      <c r="B238">
        <f>VLOOKUP($A238,Sheet4!$A$8:$D$414,2,FALSE)</f>
        <v>230000</v>
      </c>
      <c r="C238">
        <f>VLOOKUP($A238,Sheet4!$A$8:$D$414,3,FALSE)</f>
        <v>233100</v>
      </c>
      <c r="D238">
        <f>VLOOKUP($A238,Sheet4!$A$8:$D$414,4,FALSE)</f>
        <v>235900</v>
      </c>
      <c r="E238">
        <v>239400</v>
      </c>
      <c r="K238" t="s">
        <v>268</v>
      </c>
      <c r="L238" t="s">
        <v>453</v>
      </c>
      <c r="N238">
        <f>(VLOOKUP($K238,Sheet3!$A$3:$E$355,2,FALSE)*1000)/(VLOOKUP($K238,$A$8:$E$413,2,FALSE))</f>
        <v>-0.58064516129032262</v>
      </c>
      <c r="O238">
        <f>(VLOOKUP($K238,Sheet3!$A$3:$E$355,3,FALSE)*1000)/(VLOOKUP($K238,$A$8:$E$413,3,FALSE))</f>
        <v>-0.6376195536663124</v>
      </c>
      <c r="P238">
        <f>(VLOOKUP($K238,Sheet3!$A$3:$E$355,4,FALSE)*1000)/(VLOOKUP($K238,$A$8:$E$413,4,FALSE))</f>
        <v>-0.68493150684931503</v>
      </c>
      <c r="Q238">
        <f>(VLOOKUP($K238,Sheet3!$A$3:$E$355,5,FALSE)*1000)/(VLOOKUP($K238,$A$8:$E$413,5,FALSE))</f>
        <v>-0.57291666666666663</v>
      </c>
      <c r="R238" t="str">
        <f>IF(VLOOKUP($K238,Sheet5!$A$1:$C$384,3,FALSE)="SD",VLOOKUP($K238,Sheet5!$A$1:$B$384,2,FALSE),"oops")</f>
        <v>Derbyshire</v>
      </c>
      <c r="S238" t="str">
        <f t="shared" si="7"/>
        <v>South Derbyshire</v>
      </c>
      <c r="T238">
        <f>N238+IF($R238="oops",0,VLOOKUP($R238,'unitaries counties'!$K$2:$Q$36,4,FALSE))</f>
        <v>-0.58064516129032262</v>
      </c>
      <c r="U238">
        <f>O238+IF($R238="oops",0,VLOOKUP($R238,'unitaries counties'!$K$2:$Q$36,4,FALSE))</f>
        <v>-0.6376195536663124</v>
      </c>
      <c r="V238">
        <f>P238+IF($R238="oops",0,VLOOKUP($R238,'unitaries counties'!$K$2:$Q$36,4,FALSE))</f>
        <v>-0.68493150684931503</v>
      </c>
      <c r="W238">
        <f>Q238+IF($R238="oops",0,VLOOKUP($R238,'unitaries counties'!$K$2:$Q$36,4,FALSE))</f>
        <v>-0.57291666666666663</v>
      </c>
    </row>
    <row r="239" spans="1:23" x14ac:dyDescent="0.25">
      <c r="A239" t="s">
        <v>129</v>
      </c>
      <c r="B239">
        <f>VLOOKUP($A239,Sheet4!$A$8:$D$414,2,FALSE)</f>
        <v>153000</v>
      </c>
      <c r="C239">
        <f>VLOOKUP($A239,Sheet4!$A$8:$D$414,3,FALSE)</f>
        <v>153900</v>
      </c>
      <c r="D239">
        <f>VLOOKUP($A239,Sheet4!$A$8:$D$414,4,FALSE)</f>
        <v>154100</v>
      </c>
      <c r="E239">
        <v>154500</v>
      </c>
      <c r="K239" t="s">
        <v>146</v>
      </c>
      <c r="L239" t="s">
        <v>456</v>
      </c>
      <c r="N239">
        <f>(VLOOKUP($K239,Sheet3!$A$3:$E$355,2,FALSE)*1000)/(VLOOKUP($K239,$A$8:$E$413,2,FALSE))</f>
        <v>-1.9021948402002311</v>
      </c>
      <c r="O239">
        <f>(VLOOKUP($K239,Sheet3!$A$3:$E$355,3,FALSE)*1000)/(VLOOKUP($K239,$A$8:$E$413,3,FALSE))</f>
        <v>-1.8011472275334608</v>
      </c>
      <c r="P239">
        <f>(VLOOKUP($K239,Sheet3!$A$3:$E$355,4,FALSE)*1000)/(VLOOKUP($K239,$A$8:$E$413,4,FALSE))</f>
        <v>-2.1943811693242217</v>
      </c>
      <c r="Q239">
        <f>(VLOOKUP($K239,Sheet3!$A$3:$E$355,5,FALSE)*1000)/(VLOOKUP($K239,$A$8:$E$413,5,FALSE))</f>
        <v>-2.0105223600150319</v>
      </c>
      <c r="R239" t="str">
        <f>IF(VLOOKUP($K239,Sheet5!$A$1:$C$384,3,FALSE)="SD",VLOOKUP($K239,Sheet5!$A$1:$B$384,2,FALSE),"oops")</f>
        <v>oops</v>
      </c>
      <c r="S239" t="str">
        <f t="shared" si="7"/>
        <v>South Gloucestershire</v>
      </c>
      <c r="T239">
        <f>N239+IF($R239="oops",0,VLOOKUP($R239,'unitaries counties'!$K$2:$Q$36,4,FALSE))</f>
        <v>-1.9021948402002311</v>
      </c>
      <c r="U239">
        <f>O239+IF($R239="oops",0,VLOOKUP($R239,'unitaries counties'!$K$2:$Q$36,4,FALSE))</f>
        <v>-1.8011472275334608</v>
      </c>
      <c r="V239">
        <f>P239+IF($R239="oops",0,VLOOKUP($R239,'unitaries counties'!$K$2:$Q$36,4,FALSE))</f>
        <v>-2.1943811693242217</v>
      </c>
      <c r="W239">
        <f>Q239+IF($R239="oops",0,VLOOKUP($R239,'unitaries counties'!$K$2:$Q$36,4,FALSE))</f>
        <v>-2.0105223600150319</v>
      </c>
    </row>
    <row r="240" spans="1:23" x14ac:dyDescent="0.25">
      <c r="A240" t="s">
        <v>130</v>
      </c>
      <c r="B240">
        <f>VLOOKUP($A240,Sheet4!$A$8:$D$414,2,FALSE)</f>
        <v>142400</v>
      </c>
      <c r="C240">
        <f>VLOOKUP($A240,Sheet4!$A$8:$D$414,3,FALSE)</f>
        <v>144000</v>
      </c>
      <c r="D240">
        <f>VLOOKUP($A240,Sheet4!$A$8:$D$414,4,FALSE)</f>
        <v>145100</v>
      </c>
      <c r="E240">
        <v>145800</v>
      </c>
      <c r="K240" t="s">
        <v>416</v>
      </c>
      <c r="L240" t="s">
        <v>459</v>
      </c>
      <c r="N240">
        <f>(VLOOKUP($K240,Sheet3!$A$3:$E$355,2,FALSE)*1000)/(VLOOKUP($K240,$A$8:$E$413,2,FALSE))</f>
        <v>17.757793764988008</v>
      </c>
      <c r="O240">
        <f>(VLOOKUP($K240,Sheet3!$A$3:$E$355,3,FALSE)*1000)/(VLOOKUP($K240,$A$8:$E$413,3,FALSE))</f>
        <v>21.029940119760479</v>
      </c>
      <c r="P240">
        <f>(VLOOKUP($K240,Sheet3!$A$3:$E$355,4,FALSE)*1000)/(VLOOKUP($K240,$A$8:$E$413,4,FALSE))</f>
        <v>20.538277511961724</v>
      </c>
      <c r="Q240">
        <f>(VLOOKUP($K240,Sheet3!$A$3:$E$355,5,FALSE)*1000)/(VLOOKUP($K240,$A$8:$E$413,5,FALSE))</f>
        <v>19.653110047846891</v>
      </c>
      <c r="R240" t="str">
        <f>IF(VLOOKUP($K240,Sheet5!$A$1:$C$384,3,FALSE)="SD",VLOOKUP($K240,Sheet5!$A$1:$B$384,2,FALSE),"oops")</f>
        <v>Devon</v>
      </c>
      <c r="S240" t="str">
        <f t="shared" si="7"/>
        <v>South Hams</v>
      </c>
      <c r="T240">
        <f>N240+IF($R240="oops",0,VLOOKUP($R240,'unitaries counties'!$K$2:$Q$36,4,FALSE))</f>
        <v>17.257119001155349</v>
      </c>
      <c r="U240">
        <f>O240+IF($R240="oops",0,VLOOKUP($R240,'unitaries counties'!$K$2:$Q$36,4,FALSE))</f>
        <v>20.529265355927819</v>
      </c>
      <c r="V240">
        <f>P240+IF($R240="oops",0,VLOOKUP($R240,'unitaries counties'!$K$2:$Q$36,4,FALSE))</f>
        <v>20.037602748129064</v>
      </c>
      <c r="W240">
        <f>Q240+IF($R240="oops",0,VLOOKUP($R240,'unitaries counties'!$K$2:$Q$36,4,FALSE))</f>
        <v>19.152435284014231</v>
      </c>
    </row>
    <row r="241" spans="1:23" x14ac:dyDescent="0.25">
      <c r="A241" t="s">
        <v>131</v>
      </c>
      <c r="B241">
        <f>VLOOKUP($A241,Sheet4!$A$8:$D$414,2,FALSE)</f>
        <v>154200</v>
      </c>
      <c r="C241">
        <f>VLOOKUP($A241,Sheet4!$A$8:$D$414,3,FALSE)</f>
        <v>154700</v>
      </c>
      <c r="D241">
        <f>VLOOKUP($A241,Sheet4!$A$8:$D$414,4,FALSE)</f>
        <v>154900</v>
      </c>
      <c r="E241">
        <v>156700</v>
      </c>
      <c r="K241" t="s">
        <v>280</v>
      </c>
      <c r="L241" t="s">
        <v>459</v>
      </c>
      <c r="N241">
        <f>(VLOOKUP($K241,Sheet3!$A$3:$E$355,2,FALSE)*1000)/(VLOOKUP($K241,$A$8:$E$413,2,FALSE))</f>
        <v>2.5057471264367814</v>
      </c>
      <c r="O241">
        <f>(VLOOKUP($K241,Sheet3!$A$3:$E$355,3,FALSE)*1000)/(VLOOKUP($K241,$A$8:$E$413,3,FALSE))</f>
        <v>0.87599544937428897</v>
      </c>
      <c r="P241">
        <f>(VLOOKUP($K241,Sheet3!$A$3:$E$355,4,FALSE)*1000)/(VLOOKUP($K241,$A$8:$E$413,4,FALSE))</f>
        <v>1.0180995475113122</v>
      </c>
      <c r="Q241">
        <f>(VLOOKUP($K241,Sheet3!$A$3:$E$355,5,FALSE)*1000)/(VLOOKUP($K241,$A$8:$E$413,5,FALSE))</f>
        <v>0.76836158192090398</v>
      </c>
      <c r="R241" t="str">
        <f>IF(VLOOKUP($K241,Sheet5!$A$1:$C$384,3,FALSE)="SD",VLOOKUP($K241,Sheet5!$A$1:$B$384,2,FALSE),"oops")</f>
        <v>Lincolnshire</v>
      </c>
      <c r="S241" t="str">
        <f t="shared" si="7"/>
        <v>South Holland</v>
      </c>
      <c r="T241">
        <f>N241+IF($R241="oops",0,VLOOKUP($R241,'unitaries counties'!$K$2:$Q$36,4,FALSE))</f>
        <v>2.5057471264367814</v>
      </c>
      <c r="U241">
        <f>O241+IF($R241="oops",0,VLOOKUP($R241,'unitaries counties'!$K$2:$Q$36,4,FALSE))</f>
        <v>0.87599544937428897</v>
      </c>
      <c r="V241">
        <f>P241+IF($R241="oops",0,VLOOKUP($R241,'unitaries counties'!$K$2:$Q$36,4,FALSE))</f>
        <v>1.0180995475113122</v>
      </c>
      <c r="W241">
        <f>Q241+IF($R241="oops",0,VLOOKUP($R241,'unitaries counties'!$K$2:$Q$36,4,FALSE))</f>
        <v>0.76836158192090398</v>
      </c>
    </row>
    <row r="242" spans="1:23" x14ac:dyDescent="0.25">
      <c r="A242" t="s">
        <v>357</v>
      </c>
      <c r="B242">
        <f>VLOOKUP($A242,Sheet4!$A$8:$D$414,2,FALSE)</f>
        <v>171400</v>
      </c>
      <c r="C242">
        <f>VLOOKUP($A242,Sheet4!$A$8:$D$414,3,FALSE)</f>
        <v>172900</v>
      </c>
      <c r="D242">
        <f>VLOOKUP($A242,Sheet4!$A$8:$D$414,4,FALSE)</f>
        <v>174900</v>
      </c>
      <c r="E242">
        <v>177800</v>
      </c>
      <c r="K242" t="s">
        <v>281</v>
      </c>
      <c r="L242" t="s">
        <v>460</v>
      </c>
      <c r="N242">
        <f>(VLOOKUP($K242,Sheet3!$A$3:$E$355,2,FALSE)*1000)/(VLOOKUP($K242,$A$8:$E$413,2,FALSE))</f>
        <v>4.1981845688350985</v>
      </c>
      <c r="O242">
        <f>(VLOOKUP($K242,Sheet3!$A$3:$E$355,3,FALSE)*1000)/(VLOOKUP($K242,$A$8:$E$413,3,FALSE))</f>
        <v>5.3719008264462813</v>
      </c>
      <c r="P242">
        <f>(VLOOKUP($K242,Sheet3!$A$3:$E$355,4,FALSE)*1000)/(VLOOKUP($K242,$A$8:$E$413,4,FALSE))</f>
        <v>4.6159582401193138</v>
      </c>
      <c r="Q242">
        <f>(VLOOKUP($K242,Sheet3!$A$3:$E$355,5,FALSE)*1000)/(VLOOKUP($K242,$A$8:$E$413,5,FALSE))</f>
        <v>4.0370370370370372</v>
      </c>
      <c r="R242" t="str">
        <f>IF(VLOOKUP($K242,Sheet5!$A$1:$C$384,3,FALSE)="SD",VLOOKUP($K242,Sheet5!$A$1:$B$384,2,FALSE),"oops")</f>
        <v>Lincolnshire</v>
      </c>
      <c r="S242" t="str">
        <f t="shared" si="7"/>
        <v>South Kesteven</v>
      </c>
      <c r="T242">
        <f>N242+IF($R242="oops",0,VLOOKUP($R242,'unitaries counties'!$K$2:$Q$36,4,FALSE))</f>
        <v>4.1981845688350985</v>
      </c>
      <c r="U242">
        <f>O242+IF($R242="oops",0,VLOOKUP($R242,'unitaries counties'!$K$2:$Q$36,4,FALSE))</f>
        <v>5.3719008264462813</v>
      </c>
      <c r="V242">
        <f>P242+IF($R242="oops",0,VLOOKUP($R242,'unitaries counties'!$K$2:$Q$36,4,FALSE))</f>
        <v>4.6159582401193138</v>
      </c>
      <c r="W242">
        <f>Q242+IF($R242="oops",0,VLOOKUP($R242,'unitaries counties'!$K$2:$Q$36,4,FALSE))</f>
        <v>4.0370370370370372</v>
      </c>
    </row>
    <row r="243" spans="1:23" x14ac:dyDescent="0.25">
      <c r="A243" t="s">
        <v>358</v>
      </c>
      <c r="B243">
        <f>VLOOKUP($A243,Sheet4!$A$8:$D$414,2,FALSE)</f>
        <v>92500</v>
      </c>
      <c r="C243">
        <f>VLOOKUP($A243,Sheet4!$A$8:$D$414,3,FALSE)</f>
        <v>92900</v>
      </c>
      <c r="D243">
        <f>VLOOKUP($A243,Sheet4!$A$8:$D$414,4,FALSE)</f>
        <v>92700</v>
      </c>
      <c r="E243">
        <v>93000</v>
      </c>
      <c r="K243" t="s">
        <v>241</v>
      </c>
      <c r="L243" t="s">
        <v>459</v>
      </c>
      <c r="N243">
        <f>(VLOOKUP($K243,Sheet3!$A$3:$E$355,2,FALSE)*1000)/(VLOOKUP($K243,$A$8:$E$413,2,FALSE))</f>
        <v>20.21072796934866</v>
      </c>
      <c r="O243">
        <f>(VLOOKUP($K243,Sheet3!$A$3:$E$355,3,FALSE)*1000)/(VLOOKUP($K243,$A$8:$E$413,3,FALSE))</f>
        <v>20.816522574447646</v>
      </c>
      <c r="P243">
        <f>(VLOOKUP($K243,Sheet3!$A$3:$E$355,4,FALSE)*1000)/(VLOOKUP($K243,$A$8:$E$413,4,FALSE))</f>
        <v>23.55834136933462</v>
      </c>
      <c r="Q243">
        <f>(VLOOKUP($K243,Sheet3!$A$3:$E$355,5,FALSE)*1000)/(VLOOKUP($K243,$A$8:$E$413,5,FALSE))</f>
        <v>23.690821256038646</v>
      </c>
      <c r="R243" t="str">
        <f>IF(VLOOKUP($K243,Sheet5!$A$1:$C$384,3,FALSE)="SD",VLOOKUP($K243,Sheet5!$A$1:$B$384,2,FALSE),"oops")</f>
        <v>Cumbria</v>
      </c>
      <c r="S243" t="str">
        <f t="shared" si="7"/>
        <v>South Lakeland</v>
      </c>
      <c r="T243">
        <f>N243+IF($R243="oops",0,VLOOKUP($R243,'unitaries counties'!$K$2:$Q$36,4,FALSE))</f>
        <v>20.21072796934866</v>
      </c>
      <c r="U243">
        <f>O243+IF($R243="oops",0,VLOOKUP($R243,'unitaries counties'!$K$2:$Q$36,4,FALSE))</f>
        <v>20.816522574447646</v>
      </c>
      <c r="V243">
        <f>P243+IF($R243="oops",0,VLOOKUP($R243,'unitaries counties'!$K$2:$Q$36,4,FALSE))</f>
        <v>23.55834136933462</v>
      </c>
      <c r="W243">
        <f>Q243+IF($R243="oops",0,VLOOKUP($R243,'unitaries counties'!$K$2:$Q$36,4,FALSE))</f>
        <v>23.690821256038646</v>
      </c>
    </row>
    <row r="244" spans="1:23" x14ac:dyDescent="0.25">
      <c r="A244" t="s">
        <v>359</v>
      </c>
      <c r="B244">
        <f>VLOOKUP($A244,Sheet4!$A$8:$D$414,2,FALSE)</f>
        <v>66000</v>
      </c>
      <c r="C244">
        <f>VLOOKUP($A244,Sheet4!$A$8:$D$414,3,FALSE)</f>
        <v>66700</v>
      </c>
      <c r="D244">
        <f>VLOOKUP($A244,Sheet4!$A$8:$D$414,4,FALSE)</f>
        <v>67100</v>
      </c>
      <c r="E244">
        <v>67400</v>
      </c>
      <c r="K244" t="s">
        <v>349</v>
      </c>
      <c r="L244" t="s">
        <v>459</v>
      </c>
      <c r="N244">
        <f>(VLOOKUP($K244,Sheet3!$A$3:$E$355,2,FALSE)*1000)/(VLOOKUP($K244,$A$8:$E$413,2,FALSE))</f>
        <v>-0.35684647302904565</v>
      </c>
      <c r="O244">
        <f>(VLOOKUP($K244,Sheet3!$A$3:$E$355,3,FALSE)*1000)/(VLOOKUP($K244,$A$8:$E$413,3,FALSE))</f>
        <v>-0.59543230016313209</v>
      </c>
      <c r="P244">
        <f>(VLOOKUP($K244,Sheet3!$A$3:$E$355,4,FALSE)*1000)/(VLOOKUP($K244,$A$8:$E$413,4,FALSE))</f>
        <v>-0.60240963855421692</v>
      </c>
      <c r="Q244">
        <f>(VLOOKUP($K244,Sheet3!$A$3:$E$355,5,FALSE)*1000)/(VLOOKUP($K244,$A$8:$E$413,5,FALSE))</f>
        <v>-0.34920634920634919</v>
      </c>
      <c r="R244" t="str">
        <f>IF(VLOOKUP($K244,Sheet5!$A$1:$C$384,3,FALSE)="SD",VLOOKUP($K244,Sheet5!$A$1:$B$384,2,FALSE),"oops")</f>
        <v>Norfolk</v>
      </c>
      <c r="S244" t="str">
        <f t="shared" si="7"/>
        <v>South Norfolk</v>
      </c>
      <c r="T244">
        <f>N244+IF($R244="oops",0,VLOOKUP($R244,'unitaries counties'!$K$2:$Q$36,4,FALSE))</f>
        <v>-1.5489542235016356</v>
      </c>
      <c r="U244">
        <f>O244+IF($R244="oops",0,VLOOKUP($R244,'unitaries counties'!$K$2:$Q$36,4,FALSE))</f>
        <v>-1.787540050635722</v>
      </c>
      <c r="V244">
        <f>P244+IF($R244="oops",0,VLOOKUP($R244,'unitaries counties'!$K$2:$Q$36,4,FALSE))</f>
        <v>-1.7945173890268067</v>
      </c>
      <c r="W244">
        <f>Q244+IF($R244="oops",0,VLOOKUP($R244,'unitaries counties'!$K$2:$Q$36,4,FALSE))</f>
        <v>-1.5413140996789392</v>
      </c>
    </row>
    <row r="245" spans="1:23" x14ac:dyDescent="0.25">
      <c r="A245" t="s">
        <v>360</v>
      </c>
      <c r="B245">
        <f>VLOOKUP($A245,Sheet4!$A$8:$D$414,2,FALSE)</f>
        <v>168900</v>
      </c>
      <c r="C245">
        <f>VLOOKUP($A245,Sheet4!$A$8:$D$414,3,FALSE)</f>
        <v>170300</v>
      </c>
      <c r="D245">
        <f>VLOOKUP($A245,Sheet4!$A$8:$D$414,4,FALSE)</f>
        <v>172000</v>
      </c>
      <c r="E245">
        <v>173300</v>
      </c>
      <c r="K245" t="s">
        <v>288</v>
      </c>
      <c r="L245" t="s">
        <v>459</v>
      </c>
      <c r="N245">
        <f>(VLOOKUP($K245,Sheet3!$A$3:$E$355,2,FALSE)*1000)/(VLOOKUP($K245,$A$8:$E$413,2,FALSE))</f>
        <v>-0.1516919486581097</v>
      </c>
      <c r="O245">
        <f>(VLOOKUP($K245,Sheet3!$A$3:$E$355,3,FALSE)*1000)/(VLOOKUP($K245,$A$8:$E$413,3,FALSE))</f>
        <v>-0.65420560747663548</v>
      </c>
      <c r="P245">
        <f>(VLOOKUP($K245,Sheet3!$A$3:$E$355,4,FALSE)*1000)/(VLOOKUP($K245,$A$8:$E$413,4,FALSE))</f>
        <v>-4.6838407494145202E-2</v>
      </c>
      <c r="Q245">
        <f>(VLOOKUP($K245,Sheet3!$A$3:$E$355,5,FALSE)*1000)/(VLOOKUP($K245,$A$8:$E$413,5,FALSE))</f>
        <v>-8.1018518518518517E-2</v>
      </c>
      <c r="R245" t="str">
        <f>IF(VLOOKUP($K245,Sheet5!$A$1:$C$384,3,FALSE)="SD",VLOOKUP($K245,Sheet5!$A$1:$B$384,2,FALSE),"oops")</f>
        <v>Northamptonshire</v>
      </c>
      <c r="S245" t="str">
        <f t="shared" si="7"/>
        <v>South Northamptonshire</v>
      </c>
      <c r="T245">
        <f>N245+IF($R245="oops",0,VLOOKUP($R245,'unitaries counties'!$K$2:$Q$36,4,FALSE))</f>
        <v>-0.52038251193535912</v>
      </c>
      <c r="U245">
        <f>O245+IF($R245="oops",0,VLOOKUP($R245,'unitaries counties'!$K$2:$Q$36,4,FALSE))</f>
        <v>-1.0228961707538851</v>
      </c>
      <c r="V245">
        <f>P245+IF($R245="oops",0,VLOOKUP($R245,'unitaries counties'!$K$2:$Q$36,4,FALSE))</f>
        <v>-0.41552897077139467</v>
      </c>
      <c r="W245">
        <f>Q245+IF($R245="oops",0,VLOOKUP($R245,'unitaries counties'!$K$2:$Q$36,4,FALSE))</f>
        <v>-0.44970908179576796</v>
      </c>
    </row>
    <row r="246" spans="1:23" x14ac:dyDescent="0.25">
      <c r="A246" t="s">
        <v>361</v>
      </c>
      <c r="B246">
        <f>VLOOKUP($A246,Sheet4!$A$8:$D$414,2,FALSE)</f>
        <v>98200</v>
      </c>
      <c r="C246">
        <f>VLOOKUP($A246,Sheet4!$A$8:$D$414,3,FALSE)</f>
        <v>98500</v>
      </c>
      <c r="D246">
        <f>VLOOKUP($A246,Sheet4!$A$8:$D$414,4,FALSE)</f>
        <v>99300</v>
      </c>
      <c r="E246">
        <v>100000</v>
      </c>
      <c r="K246" t="s">
        <v>391</v>
      </c>
      <c r="L246" t="s">
        <v>459</v>
      </c>
      <c r="N246">
        <f>(VLOOKUP($K246,Sheet3!$A$3:$E$355,2,FALSE)*1000)/(VLOOKUP($K246,$A$8:$E$413,2,FALSE))</f>
        <v>1.9026217228464419</v>
      </c>
      <c r="O246">
        <f>(VLOOKUP($K246,Sheet3!$A$3:$E$355,3,FALSE)*1000)/(VLOOKUP($K246,$A$8:$E$413,3,FALSE))</f>
        <v>2.5541448842419716</v>
      </c>
      <c r="P246">
        <f>(VLOOKUP($K246,Sheet3!$A$3:$E$355,4,FALSE)*1000)/(VLOOKUP($K246,$A$8:$E$413,4,FALSE))</f>
        <v>3.162962962962963</v>
      </c>
      <c r="Q246">
        <f>(VLOOKUP($K246,Sheet3!$A$3:$E$355,5,FALSE)*1000)/(VLOOKUP($K246,$A$8:$E$413,5,FALSE))</f>
        <v>3.1881918819188191</v>
      </c>
      <c r="R246" t="str">
        <f>IF(VLOOKUP($K246,Sheet5!$A$1:$C$384,3,FALSE)="SD",VLOOKUP($K246,Sheet5!$A$1:$B$384,2,FALSE),"oops")</f>
        <v>Oxfordshire</v>
      </c>
      <c r="S246" t="str">
        <f t="shared" si="7"/>
        <v>South Oxfordshire</v>
      </c>
      <c r="T246">
        <f>N246+IF($R246="oops",0,VLOOKUP($R246,'unitaries counties'!$K$2:$Q$36,4,FALSE))</f>
        <v>1.0924833306834811</v>
      </c>
      <c r="U246">
        <f>O246+IF($R246="oops",0,VLOOKUP($R246,'unitaries counties'!$K$2:$Q$36,4,FALSE))</f>
        <v>1.744006492079011</v>
      </c>
      <c r="V246">
        <f>P246+IF($R246="oops",0,VLOOKUP($R246,'unitaries counties'!$K$2:$Q$36,4,FALSE))</f>
        <v>2.3528245708000024</v>
      </c>
      <c r="W246">
        <f>Q246+IF($R246="oops",0,VLOOKUP($R246,'unitaries counties'!$K$2:$Q$36,4,FALSE))</f>
        <v>2.3780534897558585</v>
      </c>
    </row>
    <row r="247" spans="1:23" x14ac:dyDescent="0.25">
      <c r="A247" t="s">
        <v>362</v>
      </c>
      <c r="B247">
        <f>VLOOKUP($A247,Sheet4!$A$8:$D$414,2,FALSE)</f>
        <v>89300</v>
      </c>
      <c r="C247">
        <f>VLOOKUP($A247,Sheet4!$A$8:$D$414,3,FALSE)</f>
        <v>89600</v>
      </c>
      <c r="D247">
        <f>VLOOKUP($A247,Sheet4!$A$8:$D$414,4,FALSE)</f>
        <v>90200</v>
      </c>
      <c r="E247">
        <v>90300</v>
      </c>
      <c r="K247" t="s">
        <v>251</v>
      </c>
      <c r="L247" t="s">
        <v>456</v>
      </c>
      <c r="N247">
        <f>(VLOOKUP($K247,Sheet3!$A$3:$E$355,2,FALSE)*1000)/(VLOOKUP($K247,$A$8:$E$413,2,FALSE))</f>
        <v>-6.4456721915285453E-2</v>
      </c>
      <c r="O247">
        <f>(VLOOKUP($K247,Sheet3!$A$3:$E$355,3,FALSE)*1000)/(VLOOKUP($K247,$A$8:$E$413,3,FALSE))</f>
        <v>-1.8382352941176471E-2</v>
      </c>
      <c r="P247">
        <f>(VLOOKUP($K247,Sheet3!$A$3:$E$355,4,FALSE)*1000)/(VLOOKUP($K247,$A$8:$E$413,4,FALSE))</f>
        <v>-0.54029304029304026</v>
      </c>
      <c r="Q247">
        <f>(VLOOKUP($K247,Sheet3!$A$3:$E$355,5,FALSE)*1000)/(VLOOKUP($K247,$A$8:$E$413,5,FALSE))</f>
        <v>-0.54128440366972475</v>
      </c>
      <c r="R247" t="str">
        <f>IF(VLOOKUP($K247,Sheet5!$A$1:$C$384,3,FALSE)="SD",VLOOKUP($K247,Sheet5!$A$1:$B$384,2,FALSE),"oops")</f>
        <v>Lancashire</v>
      </c>
      <c r="S247" t="str">
        <f t="shared" si="7"/>
        <v>South Ribble</v>
      </c>
      <c r="T247">
        <f>N247+IF($R247="oops",0,VLOOKUP($R247,'unitaries counties'!$K$2:$Q$36,4,FALSE))</f>
        <v>-0.14864192937168955</v>
      </c>
      <c r="U247">
        <f>O247+IF($R247="oops",0,VLOOKUP($R247,'unitaries counties'!$K$2:$Q$36,4,FALSE))</f>
        <v>-0.10256756039758057</v>
      </c>
      <c r="V247">
        <f>P247+IF($R247="oops",0,VLOOKUP($R247,'unitaries counties'!$K$2:$Q$36,4,FALSE))</f>
        <v>-0.62447824774944438</v>
      </c>
      <c r="W247">
        <f>Q247+IF($R247="oops",0,VLOOKUP($R247,'unitaries counties'!$K$2:$Q$36,4,FALSE))</f>
        <v>-0.62546961112612887</v>
      </c>
    </row>
    <row r="248" spans="1:23" x14ac:dyDescent="0.25">
      <c r="A248" t="s">
        <v>363</v>
      </c>
      <c r="B248">
        <f>VLOOKUP($A248,Sheet4!$A$8:$D$414,2,FALSE)</f>
        <v>96100</v>
      </c>
      <c r="C248">
        <f>VLOOKUP($A248,Sheet4!$A$8:$D$414,3,FALSE)</f>
        <v>97100</v>
      </c>
      <c r="D248">
        <f>VLOOKUP($A248,Sheet4!$A$8:$D$414,4,FALSE)</f>
        <v>97600</v>
      </c>
      <c r="E248">
        <v>98700</v>
      </c>
      <c r="K248" t="s">
        <v>434</v>
      </c>
      <c r="L248" t="s">
        <v>460</v>
      </c>
      <c r="N248">
        <f>(VLOOKUP($K248,Sheet3!$A$3:$E$355,2,FALSE)*1000)/(VLOOKUP($K248,$A$8:$E$413,2,FALSE))</f>
        <v>7.3677660236465465</v>
      </c>
      <c r="O248">
        <f>(VLOOKUP($K248,Sheet3!$A$3:$E$355,3,FALSE)*1000)/(VLOOKUP($K248,$A$8:$E$413,3,FALSE))</f>
        <v>7.072715972653822</v>
      </c>
      <c r="P248">
        <f>(VLOOKUP($K248,Sheet3!$A$3:$E$355,4,FALSE)*1000)/(VLOOKUP($K248,$A$8:$E$413,4,FALSE))</f>
        <v>7.0018507094386182</v>
      </c>
      <c r="Q248">
        <f>(VLOOKUP($K248,Sheet3!$A$3:$E$355,5,FALSE)*1000)/(VLOOKUP($K248,$A$8:$E$413,5,FALSE))</f>
        <v>5.8098159509202452</v>
      </c>
      <c r="R248" t="str">
        <f>IF(VLOOKUP($K248,Sheet5!$A$1:$C$384,3,FALSE)="SD",VLOOKUP($K248,Sheet5!$A$1:$B$384,2,FALSE),"oops")</f>
        <v>Somerset</v>
      </c>
      <c r="S248" t="str">
        <f t="shared" si="7"/>
        <v>South Somerset</v>
      </c>
      <c r="T248">
        <f>N248+IF($R248="oops",0,VLOOKUP($R248,'unitaries counties'!$K$2:$Q$36,4,FALSE))</f>
        <v>7.3677660236465465</v>
      </c>
      <c r="U248">
        <f>O248+IF($R248="oops",0,VLOOKUP($R248,'unitaries counties'!$K$2:$Q$36,4,FALSE))</f>
        <v>7.072715972653822</v>
      </c>
      <c r="V248">
        <f>P248+IF($R248="oops",0,VLOOKUP($R248,'unitaries counties'!$K$2:$Q$36,4,FALSE))</f>
        <v>7.0018507094386182</v>
      </c>
      <c r="W248">
        <f>Q248+IF($R248="oops",0,VLOOKUP($R248,'unitaries counties'!$K$2:$Q$36,4,FALSE))</f>
        <v>5.8098159509202452</v>
      </c>
    </row>
    <row r="249" spans="1:23" x14ac:dyDescent="0.25">
      <c r="A249" t="s">
        <v>364</v>
      </c>
      <c r="B249">
        <f>VLOOKUP($A249,Sheet4!$A$8:$D$414,2,FALSE)</f>
        <v>90100</v>
      </c>
      <c r="C249">
        <f>VLOOKUP($A249,Sheet4!$A$8:$D$414,3,FALSE)</f>
        <v>90600</v>
      </c>
      <c r="D249">
        <f>VLOOKUP($A249,Sheet4!$A$8:$D$414,4,FALSE)</f>
        <v>90700</v>
      </c>
      <c r="E249">
        <v>91100</v>
      </c>
      <c r="K249" t="s">
        <v>301</v>
      </c>
      <c r="L249" t="s">
        <v>453</v>
      </c>
      <c r="N249">
        <f>(VLOOKUP($K249,Sheet3!$A$3:$E$355,2,FALSE)*1000)/(VLOOKUP($K249,$A$8:$E$413,2,FALSE))</f>
        <v>-0.73420074349442377</v>
      </c>
      <c r="O249">
        <f>(VLOOKUP($K249,Sheet3!$A$3:$E$355,3,FALSE)*1000)/(VLOOKUP($K249,$A$8:$E$413,3,FALSE))</f>
        <v>-0.74005550416281218</v>
      </c>
      <c r="P249">
        <f>(VLOOKUP($K249,Sheet3!$A$3:$E$355,4,FALSE)*1000)/(VLOOKUP($K249,$A$8:$E$413,4,FALSE))</f>
        <v>-0.59095106186518931</v>
      </c>
      <c r="Q249">
        <f>(VLOOKUP($K249,Sheet3!$A$3:$E$355,5,FALSE)*1000)/(VLOOKUP($K249,$A$8:$E$413,5,FALSE))</f>
        <v>-0.75645756457564572</v>
      </c>
      <c r="R249" t="str">
        <f>IF(VLOOKUP($K249,Sheet5!$A$1:$C$384,3,FALSE)="SD",VLOOKUP($K249,Sheet5!$A$1:$B$384,2,FALSE),"oops")</f>
        <v>Staffordshire</v>
      </c>
      <c r="S249" t="str">
        <f t="shared" si="7"/>
        <v>South Staffordshire</v>
      </c>
      <c r="T249">
        <f>N249+IF($R249="oops",0,VLOOKUP($R249,'unitaries counties'!$K$2:$Q$36,4,FALSE))</f>
        <v>-0.53332115238542577</v>
      </c>
      <c r="U249">
        <f>O249+IF($R249="oops",0,VLOOKUP($R249,'unitaries counties'!$K$2:$Q$36,4,FALSE))</f>
        <v>-0.53917591305381418</v>
      </c>
      <c r="V249">
        <f>P249+IF($R249="oops",0,VLOOKUP($R249,'unitaries counties'!$K$2:$Q$36,4,FALSE))</f>
        <v>-0.39007147075619131</v>
      </c>
      <c r="W249">
        <f>Q249+IF($R249="oops",0,VLOOKUP($R249,'unitaries counties'!$K$2:$Q$36,4,FALSE))</f>
        <v>-0.55557797346664772</v>
      </c>
    </row>
    <row r="250" spans="1:23" x14ac:dyDescent="0.25">
      <c r="A250" t="s">
        <v>365</v>
      </c>
      <c r="B250">
        <f>VLOOKUP($A250,Sheet4!$A$8:$D$414,2,FALSE)</f>
        <v>146600</v>
      </c>
      <c r="C250">
        <f>VLOOKUP($A250,Sheet4!$A$8:$D$414,3,FALSE)</f>
        <v>147900</v>
      </c>
      <c r="D250">
        <f>VLOOKUP($A250,Sheet4!$A$8:$D$414,4,FALSE)</f>
        <v>149400</v>
      </c>
      <c r="E250">
        <v>151000</v>
      </c>
      <c r="K250" t="s">
        <v>15</v>
      </c>
      <c r="L250" t="s">
        <v>457</v>
      </c>
      <c r="N250">
        <f>(VLOOKUP($K250,Sheet3!$A$3:$E$355,2,FALSE)*1000)/(VLOOKUP($K250,$A$8:$E$413,2,FALSE))</f>
        <v>3.6094276094276094</v>
      </c>
      <c r="O250">
        <f>(VLOOKUP($K250,Sheet3!$A$3:$E$355,3,FALSE)*1000)/(VLOOKUP($K250,$A$8:$E$413,3,FALSE))</f>
        <v>2.7946127946127945</v>
      </c>
      <c r="P250">
        <f>(VLOOKUP($K250,Sheet3!$A$3:$E$355,4,FALSE)*1000)/(VLOOKUP($K250,$A$8:$E$413,4,FALSE))</f>
        <v>4.1700404858299596</v>
      </c>
      <c r="Q250">
        <f>(VLOOKUP($K250,Sheet3!$A$3:$E$355,5,FALSE)*1000)/(VLOOKUP($K250,$A$8:$E$413,5,FALSE))</f>
        <v>3.1469002695417791</v>
      </c>
      <c r="R250" t="str">
        <f>IF(VLOOKUP($K250,Sheet5!$A$1:$C$384,3,FALSE)="SD",VLOOKUP($K250,Sheet5!$A$1:$B$384,2,FALSE),"oops")</f>
        <v>oops</v>
      </c>
      <c r="S250" t="str">
        <f t="shared" si="7"/>
        <v>South Tyneside</v>
      </c>
      <c r="T250">
        <f>N250+IF($R250="oops",0,VLOOKUP($R250,'unitaries counties'!$K$2:$Q$36,4,FALSE))</f>
        <v>3.6094276094276094</v>
      </c>
      <c r="U250">
        <f>O250+IF($R250="oops",0,VLOOKUP($R250,'unitaries counties'!$K$2:$Q$36,4,FALSE))</f>
        <v>2.7946127946127945</v>
      </c>
      <c r="V250">
        <f>P250+IF($R250="oops",0,VLOOKUP($R250,'unitaries counties'!$K$2:$Q$36,4,FALSE))</f>
        <v>4.1700404858299596</v>
      </c>
      <c r="W250">
        <f>Q250+IF($R250="oops",0,VLOOKUP($R250,'unitaries counties'!$K$2:$Q$36,4,FALSE))</f>
        <v>3.1469002695417791</v>
      </c>
    </row>
    <row r="251" spans="1:23" x14ac:dyDescent="0.25">
      <c r="A251" t="s">
        <v>366</v>
      </c>
      <c r="B251">
        <f>VLOOKUP($A251,Sheet4!$A$8:$D$414,2,FALSE)</f>
        <v>164100</v>
      </c>
      <c r="C251">
        <f>VLOOKUP($A251,Sheet4!$A$8:$D$414,3,FALSE)</f>
        <v>166400</v>
      </c>
      <c r="D251">
        <f>VLOOKUP($A251,Sheet4!$A$8:$D$414,4,FALSE)</f>
        <v>168600</v>
      </c>
      <c r="E251">
        <v>170500</v>
      </c>
      <c r="K251" t="s">
        <v>128</v>
      </c>
      <c r="L251" t="s">
        <v>456</v>
      </c>
      <c r="N251">
        <f>(VLOOKUP($K251,Sheet3!$A$3:$E$355,2,FALSE)*1000)/(VLOOKUP($K251,$A$8:$E$413,2,FALSE))</f>
        <v>17.230434782608697</v>
      </c>
      <c r="O251">
        <f>(VLOOKUP($K251,Sheet3!$A$3:$E$355,3,FALSE)*1000)/(VLOOKUP($K251,$A$8:$E$413,3,FALSE))</f>
        <v>11.531531531531531</v>
      </c>
      <c r="P251">
        <f>(VLOOKUP($K251,Sheet3!$A$3:$E$355,4,FALSE)*1000)/(VLOOKUP($K251,$A$8:$E$413,4,FALSE))</f>
        <v>11.996608732513778</v>
      </c>
      <c r="Q251">
        <f>(VLOOKUP($K251,Sheet3!$A$3:$E$355,5,FALSE)*1000)/(VLOOKUP($K251,$A$8:$E$413,5,FALSE))</f>
        <v>14.285714285714286</v>
      </c>
      <c r="R251" t="str">
        <f>IF(VLOOKUP($K251,Sheet5!$A$1:$C$384,3,FALSE)="SD",VLOOKUP($K251,Sheet5!$A$1:$B$384,2,FALSE),"oops")</f>
        <v>oops</v>
      </c>
      <c r="S251" t="str">
        <f t="shared" si="7"/>
        <v>Southampton</v>
      </c>
      <c r="T251">
        <f>N251+IF($R251="oops",0,VLOOKUP($R251,'unitaries counties'!$K$2:$Q$36,4,FALSE))</f>
        <v>17.230434782608697</v>
      </c>
      <c r="U251">
        <f>O251+IF($R251="oops",0,VLOOKUP($R251,'unitaries counties'!$K$2:$Q$36,4,FALSE))</f>
        <v>11.531531531531531</v>
      </c>
      <c r="V251">
        <f>P251+IF($R251="oops",0,VLOOKUP($R251,'unitaries counties'!$K$2:$Q$36,4,FALSE))</f>
        <v>11.996608732513778</v>
      </c>
      <c r="W251">
        <f>Q251+IF($R251="oops",0,VLOOKUP($R251,'unitaries counties'!$K$2:$Q$36,4,FALSE))</f>
        <v>14.285714285714286</v>
      </c>
    </row>
    <row r="252" spans="1:23" x14ac:dyDescent="0.25">
      <c r="A252" t="s">
        <v>367</v>
      </c>
      <c r="B252">
        <f>VLOOKUP($A252,Sheet4!$A$8:$D$414,2,FALSE)</f>
        <v>114300</v>
      </c>
      <c r="C252">
        <f>VLOOKUP($A252,Sheet4!$A$8:$D$414,3,FALSE)</f>
        <v>115400</v>
      </c>
      <c r="D252">
        <f>VLOOKUP($A252,Sheet4!$A$8:$D$414,4,FALSE)</f>
        <v>116000</v>
      </c>
      <c r="E252">
        <v>116400</v>
      </c>
      <c r="K252" t="s">
        <v>80</v>
      </c>
      <c r="L252" t="s">
        <v>456</v>
      </c>
      <c r="N252">
        <f>(VLOOKUP($K252,Sheet3!$A$3:$E$355,2,FALSE)*1000)/(VLOOKUP($K252,$A$8:$E$413,2,FALSE))</f>
        <v>15.841176470588236</v>
      </c>
      <c r="O252">
        <f>(VLOOKUP($K252,Sheet3!$A$3:$E$355,3,FALSE)*1000)/(VLOOKUP($K252,$A$8:$E$413,3,FALSE))</f>
        <v>14.247530505520047</v>
      </c>
      <c r="P252">
        <f>(VLOOKUP($K252,Sheet3!$A$3:$E$355,4,FALSE)*1000)/(VLOOKUP($K252,$A$8:$E$413,4,FALSE))</f>
        <v>19.300057372346529</v>
      </c>
      <c r="Q252">
        <f>(VLOOKUP($K252,Sheet3!$A$3:$E$355,5,FALSE)*1000)/(VLOOKUP($K252,$A$8:$E$413,5,FALSE))</f>
        <v>17.883295194508008</v>
      </c>
      <c r="R252" t="str">
        <f>IF(VLOOKUP($K252,Sheet5!$A$1:$C$384,3,FALSE)="SD",VLOOKUP($K252,Sheet5!$A$1:$B$384,2,FALSE),"oops")</f>
        <v>oops</v>
      </c>
      <c r="S252" t="str">
        <f t="shared" si="7"/>
        <v>Southend-on-Sea</v>
      </c>
      <c r="T252">
        <f>N252+IF($R252="oops",0,VLOOKUP($R252,'unitaries counties'!$K$2:$Q$36,4,FALSE))</f>
        <v>15.841176470588236</v>
      </c>
      <c r="U252">
        <f>O252+IF($R252="oops",0,VLOOKUP($R252,'unitaries counties'!$K$2:$Q$36,4,FALSE))</f>
        <v>14.247530505520047</v>
      </c>
      <c r="V252">
        <f>P252+IF($R252="oops",0,VLOOKUP($R252,'unitaries counties'!$K$2:$Q$36,4,FALSE))</f>
        <v>19.300057372346529</v>
      </c>
      <c r="W252">
        <f>Q252+IF($R252="oops",0,VLOOKUP($R252,'unitaries counties'!$K$2:$Q$36,4,FALSE))</f>
        <v>17.883295194508008</v>
      </c>
    </row>
    <row r="253" spans="1:23" x14ac:dyDescent="0.25">
      <c r="A253" t="s">
        <v>368</v>
      </c>
      <c r="B253">
        <f>VLOOKUP($A253,Sheet4!$A$8:$D$414,2,FALSE)</f>
        <v>122400</v>
      </c>
      <c r="C253">
        <f>VLOOKUP($A253,Sheet4!$A$8:$D$414,3,FALSE)</f>
        <v>124200</v>
      </c>
      <c r="D253">
        <f>VLOOKUP($A253,Sheet4!$A$8:$D$414,4,FALSE)</f>
        <v>125900</v>
      </c>
      <c r="E253">
        <v>126800</v>
      </c>
      <c r="K253" t="s">
        <v>97</v>
      </c>
      <c r="L253" t="s">
        <v>457</v>
      </c>
      <c r="N253">
        <f>(VLOOKUP($K253,Sheet3!$A$3:$E$355,2,FALSE)*1000)/(VLOOKUP($K253,$A$8:$E$413,2,FALSE))</f>
        <v>14.539309854144433</v>
      </c>
      <c r="O253">
        <f>(VLOOKUP($K253,Sheet3!$A$3:$E$355,3,FALSE)*1000)/(VLOOKUP($K253,$A$8:$E$413,3,FALSE))</f>
        <v>9.3234672304439741</v>
      </c>
      <c r="P253">
        <f>(VLOOKUP($K253,Sheet3!$A$3:$E$355,4,FALSE)*1000)/(VLOOKUP($K253,$A$8:$E$413,4,FALSE))</f>
        <v>10.024246622791825</v>
      </c>
      <c r="Q253">
        <f>(VLOOKUP($K253,Sheet3!$A$3:$E$355,5,FALSE)*1000)/(VLOOKUP($K253,$A$8:$E$413,5,FALSE))</f>
        <v>5.5775127768313455</v>
      </c>
      <c r="R253" t="str">
        <f>IF(VLOOKUP($K253,Sheet5!$A$1:$C$384,3,FALSE)="SD",VLOOKUP($K253,Sheet5!$A$1:$B$384,2,FALSE),"oops")</f>
        <v>oops</v>
      </c>
      <c r="S253" t="str">
        <f t="shared" si="7"/>
        <v>Southwark</v>
      </c>
      <c r="T253">
        <f>N253+IF($R253="oops",0,VLOOKUP($R253,'unitaries counties'!$K$2:$Q$36,4,FALSE))</f>
        <v>14.539309854144433</v>
      </c>
      <c r="U253">
        <f>O253+IF($R253="oops",0,VLOOKUP($R253,'unitaries counties'!$K$2:$Q$36,4,FALSE))</f>
        <v>9.3234672304439741</v>
      </c>
      <c r="V253">
        <f>P253+IF($R253="oops",0,VLOOKUP($R253,'unitaries counties'!$K$2:$Q$36,4,FALSE))</f>
        <v>10.024246622791825</v>
      </c>
      <c r="W253">
        <f>Q253+IF($R253="oops",0,VLOOKUP($R253,'unitaries counties'!$K$2:$Q$36,4,FALSE))</f>
        <v>5.5775127768313455</v>
      </c>
    </row>
    <row r="254" spans="1:23" x14ac:dyDescent="0.25">
      <c r="A254" t="s">
        <v>369</v>
      </c>
      <c r="B254">
        <f>VLOOKUP($A254,Sheet4!$A$8:$D$414,2,FALSE)</f>
        <v>110800</v>
      </c>
      <c r="C254">
        <f>VLOOKUP($A254,Sheet4!$A$8:$D$414,3,FALSE)</f>
        <v>111400</v>
      </c>
      <c r="D254">
        <f>VLOOKUP($A254,Sheet4!$A$8:$D$414,4,FALSE)</f>
        <v>111900</v>
      </c>
      <c r="E254">
        <v>112800</v>
      </c>
      <c r="K254" t="s">
        <v>400</v>
      </c>
      <c r="L254" t="s">
        <v>457</v>
      </c>
      <c r="N254">
        <f>(VLOOKUP($K254,Sheet3!$A$3:$E$355,2,FALSE)*1000)/(VLOOKUP($K254,$A$8:$E$413,2,FALSE))</f>
        <v>4.2872340425531918</v>
      </c>
      <c r="O254">
        <f>(VLOOKUP($K254,Sheet3!$A$3:$E$355,3,FALSE)*1000)/(VLOOKUP($K254,$A$8:$E$413,3,FALSE))</f>
        <v>7.0991561181434601</v>
      </c>
      <c r="P254">
        <f>(VLOOKUP($K254,Sheet3!$A$3:$E$355,4,FALSE)*1000)/(VLOOKUP($K254,$A$8:$E$413,4,FALSE))</f>
        <v>7.0698644421272157</v>
      </c>
      <c r="Q254">
        <f>(VLOOKUP($K254,Sheet3!$A$3:$E$355,5,FALSE)*1000)/(VLOOKUP($K254,$A$8:$E$413,5,FALSE))</f>
        <v>6.0082730093071355</v>
      </c>
      <c r="R254" t="str">
        <f>IF(VLOOKUP($K254,Sheet5!$A$1:$C$384,3,FALSE)="SD",VLOOKUP($K254,Sheet5!$A$1:$B$384,2,FALSE),"oops")</f>
        <v>Surrey</v>
      </c>
      <c r="S254" t="str">
        <f t="shared" si="7"/>
        <v>Spelthorne</v>
      </c>
      <c r="T254">
        <f>N254+IF($R254="oops",0,VLOOKUP($R254,'unitaries counties'!$K$2:$Q$36,4,FALSE))</f>
        <v>3.3058207355584894</v>
      </c>
      <c r="U254">
        <f>O254+IF($R254="oops",0,VLOOKUP($R254,'unitaries counties'!$K$2:$Q$36,4,FALSE))</f>
        <v>6.1177428111487577</v>
      </c>
      <c r="V254">
        <f>P254+IF($R254="oops",0,VLOOKUP($R254,'unitaries counties'!$K$2:$Q$36,4,FALSE))</f>
        <v>6.0884511351325132</v>
      </c>
      <c r="W254">
        <f>Q254+IF($R254="oops",0,VLOOKUP($R254,'unitaries counties'!$K$2:$Q$36,4,FALSE))</f>
        <v>5.0268597023124331</v>
      </c>
    </row>
    <row r="255" spans="1:23" x14ac:dyDescent="0.25">
      <c r="A255" t="s">
        <v>370</v>
      </c>
      <c r="B255">
        <f>VLOOKUP($A255,Sheet4!$A$8:$D$414,2,FALSE)</f>
        <v>82000</v>
      </c>
      <c r="C255">
        <f>VLOOKUP($A255,Sheet4!$A$8:$D$414,3,FALSE)</f>
        <v>82300</v>
      </c>
      <c r="D255">
        <f>VLOOKUP($A255,Sheet4!$A$8:$D$414,4,FALSE)</f>
        <v>82700</v>
      </c>
      <c r="E255">
        <v>83300</v>
      </c>
      <c r="K255" t="s">
        <v>338</v>
      </c>
      <c r="L255" t="s">
        <v>453</v>
      </c>
      <c r="N255">
        <f>(VLOOKUP($K255,Sheet3!$A$3:$E$355,2,FALSE)*1000)/(VLOOKUP($K255,$A$8:$E$413,2,FALSE))</f>
        <v>9.550398839738941</v>
      </c>
      <c r="O255">
        <f>(VLOOKUP($K255,Sheet3!$A$3:$E$355,3,FALSE)*1000)/(VLOOKUP($K255,$A$8:$E$413,3,FALSE))</f>
        <v>10.924731182795698</v>
      </c>
      <c r="P255">
        <f>(VLOOKUP($K255,Sheet3!$A$3:$E$355,4,FALSE)*1000)/(VLOOKUP($K255,$A$8:$E$413,4,FALSE))</f>
        <v>10.347025495750708</v>
      </c>
      <c r="Q255">
        <f>(VLOOKUP($K255,Sheet3!$A$3:$E$355,5,FALSE)*1000)/(VLOOKUP($K255,$A$8:$E$413,5,FALSE))</f>
        <v>8.9781536293164201</v>
      </c>
      <c r="R255" t="str">
        <f>IF(VLOOKUP($K255,Sheet5!$A$1:$C$384,3,FALSE)="SD",VLOOKUP($K255,Sheet5!$A$1:$B$384,2,FALSE),"oops")</f>
        <v>Hertfordshire</v>
      </c>
      <c r="S255" t="str">
        <f t="shared" si="7"/>
        <v>St Albans</v>
      </c>
      <c r="T255">
        <f>N255+IF($R255="oops",0,VLOOKUP($R255,'unitaries counties'!$K$2:$Q$36,4,FALSE))</f>
        <v>9.550398839738941</v>
      </c>
      <c r="U255">
        <f>O255+IF($R255="oops",0,VLOOKUP($R255,'unitaries counties'!$K$2:$Q$36,4,FALSE))</f>
        <v>10.924731182795698</v>
      </c>
      <c r="V255">
        <f>P255+IF($R255="oops",0,VLOOKUP($R255,'unitaries counties'!$K$2:$Q$36,4,FALSE))</f>
        <v>10.347025495750708</v>
      </c>
      <c r="W255">
        <f>Q255+IF($R255="oops",0,VLOOKUP($R255,'unitaries counties'!$K$2:$Q$36,4,FALSE))</f>
        <v>8.9781536293164201</v>
      </c>
    </row>
    <row r="256" spans="1:23" x14ac:dyDescent="0.25">
      <c r="A256" t="s">
        <v>371</v>
      </c>
      <c r="B256">
        <f>VLOOKUP($A256,Sheet4!$A$8:$D$414,2,FALSE)</f>
        <v>91000</v>
      </c>
      <c r="C256">
        <f>VLOOKUP($A256,Sheet4!$A$8:$D$414,3,FALSE)</f>
        <v>91300</v>
      </c>
      <c r="D256">
        <f>VLOOKUP($A256,Sheet4!$A$8:$D$414,4,FALSE)</f>
        <v>91700</v>
      </c>
      <c r="E256">
        <v>92200</v>
      </c>
      <c r="K256" t="s">
        <v>442</v>
      </c>
      <c r="L256" t="s">
        <v>460</v>
      </c>
      <c r="N256">
        <f>(VLOOKUP($K256,Sheet3!$A$3:$E$355,2,FALSE)*1000)/(VLOOKUP($K256,$A$8:$E$413,2,FALSE))</f>
        <v>17.555350553505534</v>
      </c>
      <c r="O256">
        <f>(VLOOKUP($K256,Sheet3!$A$3:$E$355,3,FALSE)*1000)/(VLOOKUP($K256,$A$8:$E$413,3,FALSE))</f>
        <v>18.09090909090909</v>
      </c>
      <c r="P256">
        <f>(VLOOKUP($K256,Sheet3!$A$3:$E$355,4,FALSE)*1000)/(VLOOKUP($K256,$A$8:$E$413,4,FALSE))</f>
        <v>19.524236983842012</v>
      </c>
      <c r="Q256">
        <f>(VLOOKUP($K256,Sheet3!$A$3:$E$355,5,FALSE)*1000)/(VLOOKUP($K256,$A$8:$E$413,5,FALSE))</f>
        <v>22.186379928315411</v>
      </c>
      <c r="R256" t="str">
        <f>IF(VLOOKUP($K256,Sheet5!$A$1:$C$384,3,FALSE)="SD",VLOOKUP($K256,Sheet5!$A$1:$B$384,2,FALSE),"oops")</f>
        <v>Suffolk</v>
      </c>
      <c r="S256" t="str">
        <f t="shared" si="7"/>
        <v>St. Edmundsbury</v>
      </c>
      <c r="T256">
        <f>N256+IF($R256="oops",0,VLOOKUP($R256,'unitaries counties'!$K$2:$Q$36,4,FALSE))</f>
        <v>18.322546320701299</v>
      </c>
      <c r="U256">
        <f>O256+IF($R256="oops",0,VLOOKUP($R256,'unitaries counties'!$K$2:$Q$36,4,FALSE))</f>
        <v>18.858104858104856</v>
      </c>
      <c r="V256">
        <f>P256+IF($R256="oops",0,VLOOKUP($R256,'unitaries counties'!$K$2:$Q$36,4,FALSE))</f>
        <v>20.291432751037778</v>
      </c>
      <c r="W256">
        <f>Q256+IF($R256="oops",0,VLOOKUP($R256,'unitaries counties'!$K$2:$Q$36,4,FALSE))</f>
        <v>22.953575695511176</v>
      </c>
    </row>
    <row r="257" spans="1:23" x14ac:dyDescent="0.25">
      <c r="A257" t="s">
        <v>372</v>
      </c>
      <c r="B257">
        <f>VLOOKUP($A257,Sheet4!$A$8:$D$414,2,FALSE)</f>
        <v>119400</v>
      </c>
      <c r="C257">
        <f>VLOOKUP($A257,Sheet4!$A$8:$D$414,3,FALSE)</f>
        <v>120100</v>
      </c>
      <c r="D257">
        <f>VLOOKUP($A257,Sheet4!$A$8:$D$414,4,FALSE)</f>
        <v>120800</v>
      </c>
      <c r="E257">
        <v>121300</v>
      </c>
      <c r="K257" t="s">
        <v>38</v>
      </c>
      <c r="L257" t="s">
        <v>457</v>
      </c>
      <c r="N257">
        <f>(VLOOKUP($K257,Sheet3!$A$3:$E$355,2,FALSE)*1000)/(VLOOKUP($K257,$A$8:$E$413,2,FALSE))</f>
        <v>5.2880775812892189</v>
      </c>
      <c r="O257">
        <f>(VLOOKUP($K257,Sheet3!$A$3:$E$355,3,FALSE)*1000)/(VLOOKUP($K257,$A$8:$E$413,3,FALSE))</f>
        <v>3.6757990867579911</v>
      </c>
      <c r="P257">
        <f>(VLOOKUP($K257,Sheet3!$A$3:$E$355,4,FALSE)*1000)/(VLOOKUP($K257,$A$8:$E$413,4,FALSE))</f>
        <v>2.1493728620296464</v>
      </c>
      <c r="Q257">
        <f>(VLOOKUP($K257,Sheet3!$A$3:$E$355,5,FALSE)*1000)/(VLOOKUP($K257,$A$8:$E$413,5,FALSE))</f>
        <v>0.69278818852924473</v>
      </c>
      <c r="R257" t="str">
        <f>IF(VLOOKUP($K257,Sheet5!$A$1:$C$384,3,FALSE)="SD",VLOOKUP($K257,Sheet5!$A$1:$B$384,2,FALSE),"oops")</f>
        <v>oops</v>
      </c>
      <c r="S257" t="str">
        <f t="shared" si="7"/>
        <v>St. Helens</v>
      </c>
      <c r="T257">
        <f>N257+IF($R257="oops",0,VLOOKUP($R257,'unitaries counties'!$K$2:$Q$36,4,FALSE))</f>
        <v>5.2880775812892189</v>
      </c>
      <c r="U257">
        <f>O257+IF($R257="oops",0,VLOOKUP($R257,'unitaries counties'!$K$2:$Q$36,4,FALSE))</f>
        <v>3.6757990867579911</v>
      </c>
      <c r="V257">
        <f>P257+IF($R257="oops",0,VLOOKUP($R257,'unitaries counties'!$K$2:$Q$36,4,FALSE))</f>
        <v>2.1493728620296464</v>
      </c>
      <c r="W257">
        <f>Q257+IF($R257="oops",0,VLOOKUP($R257,'unitaries counties'!$K$2:$Q$36,4,FALSE))</f>
        <v>0.69278818852924473</v>
      </c>
    </row>
    <row r="258" spans="1:23" x14ac:dyDescent="0.25">
      <c r="A258" t="s">
        <v>373</v>
      </c>
      <c r="B258">
        <f>VLOOKUP($A258,Sheet4!$A$8:$D$414,2,FALSE)</f>
        <v>175400</v>
      </c>
      <c r="C258">
        <f>VLOOKUP($A258,Sheet4!$A$8:$D$414,3,FALSE)</f>
        <v>176300</v>
      </c>
      <c r="D258">
        <f>VLOOKUP($A258,Sheet4!$A$8:$D$414,4,FALSE)</f>
        <v>176800</v>
      </c>
      <c r="E258">
        <v>177400</v>
      </c>
      <c r="K258" t="s">
        <v>302</v>
      </c>
      <c r="L258" t="s">
        <v>453</v>
      </c>
      <c r="N258">
        <f>(VLOOKUP($K258,Sheet3!$A$3:$E$355,2,FALSE)*1000)/(VLOOKUP($K258,$A$8:$E$413,2,FALSE))</f>
        <v>8.3565891472868223</v>
      </c>
      <c r="O258">
        <f>(VLOOKUP($K258,Sheet3!$A$3:$E$355,3,FALSE)*1000)/(VLOOKUP($K258,$A$8:$E$413,3,FALSE))</f>
        <v>6.0846153846153843</v>
      </c>
      <c r="P258">
        <f>(VLOOKUP($K258,Sheet3!$A$3:$E$355,4,FALSE)*1000)/(VLOOKUP($K258,$A$8:$E$413,4,FALSE))</f>
        <v>2.9335370511841101</v>
      </c>
      <c r="Q258">
        <f>(VLOOKUP($K258,Sheet3!$A$3:$E$355,5,FALSE)*1000)/(VLOOKUP($K258,$A$8:$E$413,5,FALSE))</f>
        <v>5.9042553191489358</v>
      </c>
      <c r="R258" t="str">
        <f>IF(VLOOKUP($K258,Sheet5!$A$1:$C$384,3,FALSE)="SD",VLOOKUP($K258,Sheet5!$A$1:$B$384,2,FALSE),"oops")</f>
        <v>Staffordshire</v>
      </c>
      <c r="S258" t="str">
        <f t="shared" si="7"/>
        <v>Stafford</v>
      </c>
      <c r="T258">
        <f>N258+IF($R258="oops",0,VLOOKUP($R258,'unitaries counties'!$K$2:$Q$36,4,FALSE))</f>
        <v>8.557468738395821</v>
      </c>
      <c r="U258">
        <f>O258+IF($R258="oops",0,VLOOKUP($R258,'unitaries counties'!$K$2:$Q$36,4,FALSE))</f>
        <v>6.2854949757243821</v>
      </c>
      <c r="V258">
        <f>P258+IF($R258="oops",0,VLOOKUP($R258,'unitaries counties'!$K$2:$Q$36,4,FALSE))</f>
        <v>3.1344166422931079</v>
      </c>
      <c r="W258">
        <f>Q258+IF($R258="oops",0,VLOOKUP($R258,'unitaries counties'!$K$2:$Q$36,4,FALSE))</f>
        <v>6.1051349102579335</v>
      </c>
    </row>
    <row r="259" spans="1:23" x14ac:dyDescent="0.25">
      <c r="A259" t="s">
        <v>374</v>
      </c>
      <c r="B259">
        <f>VLOOKUP($A259,Sheet4!$A$8:$D$414,2,FALSE)</f>
        <v>92600</v>
      </c>
      <c r="C259">
        <f>VLOOKUP($A259,Sheet4!$A$8:$D$414,3,FALSE)</f>
        <v>93400</v>
      </c>
      <c r="D259">
        <f>VLOOKUP($A259,Sheet4!$A$8:$D$414,4,FALSE)</f>
        <v>94400</v>
      </c>
      <c r="E259">
        <v>94900</v>
      </c>
      <c r="K259" t="s">
        <v>303</v>
      </c>
      <c r="L259" t="s">
        <v>460</v>
      </c>
      <c r="N259">
        <f>(VLOOKUP($K259,Sheet3!$A$3:$E$355,2,FALSE)*1000)/(VLOOKUP($K259,$A$8:$E$413,2,FALSE))</f>
        <v>1.1983471074380165</v>
      </c>
      <c r="O259">
        <f>(VLOOKUP($K259,Sheet3!$A$3:$E$355,3,FALSE)*1000)/(VLOOKUP($K259,$A$8:$E$413,3,FALSE))</f>
        <v>0.95876288659793818</v>
      </c>
      <c r="P259">
        <f>(VLOOKUP($K259,Sheet3!$A$3:$E$355,4,FALSE)*1000)/(VLOOKUP($K259,$A$8:$E$413,4,FALSE))</f>
        <v>0.45267489711934156</v>
      </c>
      <c r="Q259">
        <f>(VLOOKUP($K259,Sheet3!$A$3:$E$355,5,FALSE)*1000)/(VLOOKUP($K259,$A$8:$E$413,5,FALSE))</f>
        <v>0.96707818930041156</v>
      </c>
      <c r="R259" t="str">
        <f>IF(VLOOKUP($K259,Sheet5!$A$1:$C$384,3,FALSE)="SD",VLOOKUP($K259,Sheet5!$A$1:$B$384,2,FALSE),"oops")</f>
        <v>Staffordshire</v>
      </c>
      <c r="S259" t="str">
        <f t="shared" ref="S259:S322" si="8">K259</f>
        <v>Staffordshire Moorlands</v>
      </c>
      <c r="T259">
        <f>N259+IF($R259="oops",0,VLOOKUP($R259,'unitaries counties'!$K$2:$Q$36,4,FALSE))</f>
        <v>1.3992266985470145</v>
      </c>
      <c r="U259">
        <f>O259+IF($R259="oops",0,VLOOKUP($R259,'unitaries counties'!$K$2:$Q$36,4,FALSE))</f>
        <v>1.1596424777069361</v>
      </c>
      <c r="V259">
        <f>P259+IF($R259="oops",0,VLOOKUP($R259,'unitaries counties'!$K$2:$Q$36,4,FALSE))</f>
        <v>0.6535544882283395</v>
      </c>
      <c r="W259">
        <f>Q259+IF($R259="oops",0,VLOOKUP($R259,'unitaries counties'!$K$2:$Q$36,4,FALSE))</f>
        <v>1.1679577804094095</v>
      </c>
    </row>
    <row r="260" spans="1:23" x14ac:dyDescent="0.25">
      <c r="A260" t="s">
        <v>375</v>
      </c>
      <c r="B260">
        <f>VLOOKUP($A260,Sheet4!$A$8:$D$414,2,FALSE)</f>
        <v>115300</v>
      </c>
      <c r="C260">
        <f>VLOOKUP($A260,Sheet4!$A$8:$D$414,3,FALSE)</f>
        <v>115800</v>
      </c>
      <c r="D260">
        <f>VLOOKUP($A260,Sheet4!$A$8:$D$414,4,FALSE)</f>
        <v>116700</v>
      </c>
      <c r="E260">
        <v>117000</v>
      </c>
      <c r="K260" t="s">
        <v>339</v>
      </c>
      <c r="L260" t="s">
        <v>458</v>
      </c>
      <c r="N260">
        <f>(VLOOKUP($K260,Sheet3!$A$3:$E$355,2,FALSE)*1000)/(VLOOKUP($K260,$A$8:$E$413,2,FALSE))</f>
        <v>20.364520048602675</v>
      </c>
      <c r="O260">
        <f>(VLOOKUP($K260,Sheet3!$A$3:$E$355,3,FALSE)*1000)/(VLOOKUP($K260,$A$8:$E$413,3,FALSE))</f>
        <v>21.626506024096386</v>
      </c>
      <c r="P260">
        <f>(VLOOKUP($K260,Sheet3!$A$3:$E$355,4,FALSE)*1000)/(VLOOKUP($K260,$A$8:$E$413,4,FALSE))</f>
        <v>21.722090261282659</v>
      </c>
      <c r="Q260">
        <f>(VLOOKUP($K260,Sheet3!$A$3:$E$355,5,FALSE)*1000)/(VLOOKUP($K260,$A$8:$E$413,5,FALSE))</f>
        <v>22.59433962264151</v>
      </c>
      <c r="R260" t="str">
        <f>IF(VLOOKUP($K260,Sheet5!$A$1:$C$384,3,FALSE)="SD",VLOOKUP($K260,Sheet5!$A$1:$B$384,2,FALSE),"oops")</f>
        <v>Hertfordshire</v>
      </c>
      <c r="S260" t="str">
        <f t="shared" si="8"/>
        <v>Stevenage</v>
      </c>
      <c r="T260">
        <f>N260+IF($R260="oops",0,VLOOKUP($R260,'unitaries counties'!$K$2:$Q$36,4,FALSE))</f>
        <v>20.364520048602675</v>
      </c>
      <c r="U260">
        <f>O260+IF($R260="oops",0,VLOOKUP($R260,'unitaries counties'!$K$2:$Q$36,4,FALSE))</f>
        <v>21.626506024096386</v>
      </c>
      <c r="V260">
        <f>P260+IF($R260="oops",0,VLOOKUP($R260,'unitaries counties'!$K$2:$Q$36,4,FALSE))</f>
        <v>21.722090261282659</v>
      </c>
      <c r="W260">
        <f>Q260+IF($R260="oops",0,VLOOKUP($R260,'unitaries counties'!$K$2:$Q$36,4,FALSE))</f>
        <v>22.59433962264151</v>
      </c>
    </row>
    <row r="261" spans="1:23" x14ac:dyDescent="0.25">
      <c r="A261" t="s">
        <v>376</v>
      </c>
      <c r="B261">
        <f>VLOOKUP($A261,Sheet4!$A$8:$D$414,2,FALSE)</f>
        <v>114500</v>
      </c>
      <c r="C261">
        <f>VLOOKUP($A261,Sheet4!$A$8:$D$414,3,FALSE)</f>
        <v>115800</v>
      </c>
      <c r="D261">
        <f>VLOOKUP($A261,Sheet4!$A$8:$D$414,4,FALSE)</f>
        <v>116800</v>
      </c>
      <c r="E261">
        <v>117700</v>
      </c>
      <c r="K261" t="s">
        <v>30</v>
      </c>
      <c r="L261" t="s">
        <v>457</v>
      </c>
      <c r="N261">
        <f>(VLOOKUP($K261,Sheet3!$A$3:$E$355,2,FALSE)*1000)/(VLOOKUP($K261,$A$8:$E$413,2,FALSE))</f>
        <v>3.51044987601842</v>
      </c>
      <c r="O261">
        <f>(VLOOKUP($K261,Sheet3!$A$3:$E$355,3,FALSE)*1000)/(VLOOKUP($K261,$A$8:$E$413,3,FALSE))</f>
        <v>4.104741684359519</v>
      </c>
      <c r="P261">
        <f>(VLOOKUP($K261,Sheet3!$A$3:$E$355,4,FALSE)*1000)/(VLOOKUP($K261,$A$8:$E$413,4,FALSE))</f>
        <v>4.8040945993646309</v>
      </c>
      <c r="Q261">
        <f>(VLOOKUP($K261,Sheet3!$A$3:$E$355,5,FALSE)*1000)/(VLOOKUP($K261,$A$8:$E$413,5,FALSE))</f>
        <v>4.97710461430081</v>
      </c>
      <c r="R261" t="str">
        <f>IF(VLOOKUP($K261,Sheet5!$A$1:$C$384,3,FALSE)="SD",VLOOKUP($K261,Sheet5!$A$1:$B$384,2,FALSE),"oops")</f>
        <v>oops</v>
      </c>
      <c r="S261" t="str">
        <f t="shared" si="8"/>
        <v>Stockport</v>
      </c>
      <c r="T261">
        <f>N261+IF($R261="oops",0,VLOOKUP($R261,'unitaries counties'!$K$2:$Q$36,4,FALSE))</f>
        <v>3.51044987601842</v>
      </c>
      <c r="U261">
        <f>O261+IF($R261="oops",0,VLOOKUP($R261,'unitaries counties'!$K$2:$Q$36,4,FALSE))</f>
        <v>4.104741684359519</v>
      </c>
      <c r="V261">
        <f>P261+IF($R261="oops",0,VLOOKUP($R261,'unitaries counties'!$K$2:$Q$36,4,FALSE))</f>
        <v>4.8040945993646309</v>
      </c>
      <c r="W261">
        <f>Q261+IF($R261="oops",0,VLOOKUP($R261,'unitaries counties'!$K$2:$Q$36,4,FALSE))</f>
        <v>4.97710461430081</v>
      </c>
    </row>
    <row r="262" spans="1:23" x14ac:dyDescent="0.25">
      <c r="A262" t="s">
        <v>377</v>
      </c>
      <c r="B262">
        <f>VLOOKUP($A262,Sheet4!$A$8:$D$414,2,FALSE)</f>
        <v>115700</v>
      </c>
      <c r="C262">
        <f>VLOOKUP($A262,Sheet4!$A$8:$D$414,3,FALSE)</f>
        <v>117000</v>
      </c>
      <c r="D262">
        <f>VLOOKUP($A262,Sheet4!$A$8:$D$414,4,FALSE)</f>
        <v>118400</v>
      </c>
      <c r="E262">
        <v>120100</v>
      </c>
      <c r="K262" t="s">
        <v>11</v>
      </c>
      <c r="L262" t="s">
        <v>456</v>
      </c>
      <c r="N262">
        <f>(VLOOKUP($K262,Sheet3!$A$3:$E$355,2,FALSE)*1000)/(VLOOKUP($K262,$A$8:$E$413,2,FALSE))</f>
        <v>0.48421052631578948</v>
      </c>
      <c r="O262">
        <f>(VLOOKUP($K262,Sheet3!$A$3:$E$355,3,FALSE)*1000)/(VLOOKUP($K262,$A$8:$E$413,3,FALSE))</f>
        <v>0.4138292299633316</v>
      </c>
      <c r="P262">
        <f>(VLOOKUP($K262,Sheet3!$A$3:$E$355,4,FALSE)*1000)/(VLOOKUP($K262,$A$8:$E$413,4,FALSE))</f>
        <v>2.6068821689259645E-2</v>
      </c>
      <c r="Q262">
        <f>(VLOOKUP($K262,Sheet3!$A$3:$E$355,5,FALSE)*1000)/(VLOOKUP($K262,$A$8:$E$413,5,FALSE))</f>
        <v>0.49896049896049899</v>
      </c>
      <c r="R262" t="str">
        <f>IF(VLOOKUP($K262,Sheet5!$A$1:$C$384,3,FALSE)="SD",VLOOKUP($K262,Sheet5!$A$1:$B$384,2,FALSE),"oops")</f>
        <v>oops</v>
      </c>
      <c r="S262" t="str">
        <f t="shared" si="8"/>
        <v>Stockton-on-Tees</v>
      </c>
      <c r="T262">
        <f>N262+IF($R262="oops",0,VLOOKUP($R262,'unitaries counties'!$K$2:$Q$36,4,FALSE))</f>
        <v>0.48421052631578948</v>
      </c>
      <c r="U262">
        <f>O262+IF($R262="oops",0,VLOOKUP($R262,'unitaries counties'!$K$2:$Q$36,4,FALSE))</f>
        <v>0.4138292299633316</v>
      </c>
      <c r="V262">
        <f>P262+IF($R262="oops",0,VLOOKUP($R262,'unitaries counties'!$K$2:$Q$36,4,FALSE))</f>
        <v>2.6068821689259645E-2</v>
      </c>
      <c r="W262">
        <f>Q262+IF($R262="oops",0,VLOOKUP($R262,'unitaries counties'!$K$2:$Q$36,4,FALSE))</f>
        <v>0.49896049896049899</v>
      </c>
    </row>
    <row r="263" spans="1:23" x14ac:dyDescent="0.25">
      <c r="A263" t="s">
        <v>378</v>
      </c>
      <c r="B263">
        <f>VLOOKUP($A263,Sheet4!$A$8:$D$414,2,FALSE)</f>
        <v>146400</v>
      </c>
      <c r="C263">
        <f>VLOOKUP($A263,Sheet4!$A$8:$D$414,3,FALSE)</f>
        <v>148700</v>
      </c>
      <c r="D263">
        <f>VLOOKUP($A263,Sheet4!$A$8:$D$414,4,FALSE)</f>
        <v>150600</v>
      </c>
      <c r="E263">
        <v>153400</v>
      </c>
      <c r="K263" t="s">
        <v>64</v>
      </c>
      <c r="L263" t="s">
        <v>456</v>
      </c>
      <c r="N263">
        <f>(VLOOKUP($K263,Sheet3!$A$3:$E$355,2,FALSE)*1000)/(VLOOKUP($K263,$A$8:$E$413,2,FALSE))</f>
        <v>7.3566490443269625</v>
      </c>
      <c r="O263">
        <f>(VLOOKUP($K263,Sheet3!$A$3:$E$355,3,FALSE)*1000)/(VLOOKUP($K263,$A$8:$E$413,3,FALSE))</f>
        <v>8.3306386418755061</v>
      </c>
      <c r="P263">
        <f>(VLOOKUP($K263,Sheet3!$A$3:$E$355,4,FALSE)*1000)/(VLOOKUP($K263,$A$8:$E$413,4,FALSE))</f>
        <v>5.7901085645355854</v>
      </c>
      <c r="Q263">
        <f>(VLOOKUP($K263,Sheet3!$A$3:$E$355,5,FALSE)*1000)/(VLOOKUP($K263,$A$8:$E$413,5,FALSE))</f>
        <v>3.8015206082432975</v>
      </c>
      <c r="R263" t="str">
        <f>IF(VLOOKUP($K263,Sheet5!$A$1:$C$384,3,FALSE)="SD",VLOOKUP($K263,Sheet5!$A$1:$B$384,2,FALSE),"oops")</f>
        <v>oops</v>
      </c>
      <c r="S263" t="str">
        <f t="shared" si="8"/>
        <v>Stoke-on-Trent</v>
      </c>
      <c r="T263">
        <f>N263+IF($R263="oops",0,VLOOKUP($R263,'unitaries counties'!$K$2:$Q$36,4,FALSE))</f>
        <v>7.3566490443269625</v>
      </c>
      <c r="U263">
        <f>O263+IF($R263="oops",0,VLOOKUP($R263,'unitaries counties'!$K$2:$Q$36,4,FALSE))</f>
        <v>8.3306386418755061</v>
      </c>
      <c r="V263">
        <f>P263+IF($R263="oops",0,VLOOKUP($R263,'unitaries counties'!$K$2:$Q$36,4,FALSE))</f>
        <v>5.7901085645355854</v>
      </c>
      <c r="W263">
        <f>Q263+IF($R263="oops",0,VLOOKUP($R263,'unitaries counties'!$K$2:$Q$36,4,FALSE))</f>
        <v>3.8015206082432975</v>
      </c>
    </row>
    <row r="264" spans="1:23" x14ac:dyDescent="0.25">
      <c r="A264" t="s">
        <v>379</v>
      </c>
      <c r="B264">
        <f>VLOOKUP($A264,Sheet4!$A$8:$D$414,2,FALSE)</f>
        <v>95300</v>
      </c>
      <c r="C264">
        <f>VLOOKUP($A264,Sheet4!$A$8:$D$414,3,FALSE)</f>
        <v>96300</v>
      </c>
      <c r="D264">
        <f>VLOOKUP($A264,Sheet4!$A$8:$D$414,4,FALSE)</f>
        <v>97600</v>
      </c>
      <c r="E264">
        <v>98900</v>
      </c>
      <c r="K264" t="s">
        <v>308</v>
      </c>
      <c r="L264" t="s">
        <v>459</v>
      </c>
      <c r="N264">
        <f>(VLOOKUP($K264,Sheet3!$A$3:$E$355,2,FALSE)*1000)/(VLOOKUP($K264,$A$8:$E$413,2,FALSE))</f>
        <v>8.0217028380634385</v>
      </c>
      <c r="O264">
        <f>(VLOOKUP($K264,Sheet3!$A$3:$E$355,3,FALSE)*1000)/(VLOOKUP($K264,$A$8:$E$413,3,FALSE))</f>
        <v>7.8119800332778704</v>
      </c>
      <c r="P264">
        <f>(VLOOKUP($K264,Sheet3!$A$3:$E$355,4,FALSE)*1000)/(VLOOKUP($K264,$A$8:$E$413,4,FALSE))</f>
        <v>9.4619205298013238</v>
      </c>
      <c r="Q264">
        <f>(VLOOKUP($K264,Sheet3!$A$3:$E$355,5,FALSE)*1000)/(VLOOKUP($K264,$A$8:$E$413,5,FALSE))</f>
        <v>8.2587064676616908</v>
      </c>
      <c r="R264" t="str">
        <f>IF(VLOOKUP($K264,Sheet5!$A$1:$C$384,3,FALSE)="SD",VLOOKUP($K264,Sheet5!$A$1:$B$384,2,FALSE),"oops")</f>
        <v>Warwickshire</v>
      </c>
      <c r="S264" t="str">
        <f t="shared" si="8"/>
        <v>Stratford-on-Avon</v>
      </c>
      <c r="T264">
        <f>N264+IF($R264="oops",0,VLOOKUP($R264,'unitaries counties'!$K$2:$Q$36,4,FALSE))</f>
        <v>8.8462739504043348</v>
      </c>
      <c r="U264">
        <f>O264+IF($R264="oops",0,VLOOKUP($R264,'unitaries counties'!$K$2:$Q$36,4,FALSE))</f>
        <v>8.6365511456187676</v>
      </c>
      <c r="V264">
        <f>P264+IF($R264="oops",0,VLOOKUP($R264,'unitaries counties'!$K$2:$Q$36,4,FALSE))</f>
        <v>10.28649164214222</v>
      </c>
      <c r="W264">
        <f>Q264+IF($R264="oops",0,VLOOKUP($R264,'unitaries counties'!$K$2:$Q$36,4,FALSE))</f>
        <v>9.0832775800025871</v>
      </c>
    </row>
    <row r="265" spans="1:23" x14ac:dyDescent="0.25">
      <c r="A265" t="s">
        <v>380</v>
      </c>
      <c r="B265">
        <f>VLOOKUP($A265,Sheet4!$A$8:$D$414,2,FALSE)</f>
        <v>110100</v>
      </c>
      <c r="C265">
        <f>VLOOKUP($A265,Sheet4!$A$8:$D$414,3,FALSE)</f>
        <v>111100</v>
      </c>
      <c r="D265">
        <f>VLOOKUP($A265,Sheet4!$A$8:$D$414,4,FALSE)</f>
        <v>111700</v>
      </c>
      <c r="E265">
        <v>111800</v>
      </c>
      <c r="K265" t="s">
        <v>430</v>
      </c>
      <c r="L265" t="s">
        <v>460</v>
      </c>
      <c r="N265">
        <f>(VLOOKUP($K265,Sheet3!$A$3:$E$355,2,FALSE)*1000)/(VLOOKUP($K265,$A$8:$E$413,2,FALSE))</f>
        <v>1.0634495084897229</v>
      </c>
      <c r="O265">
        <f>(VLOOKUP($K265,Sheet3!$A$3:$E$355,3,FALSE)*1000)/(VLOOKUP($K265,$A$8:$E$413,3,FALSE))</f>
        <v>1.0311111111111111</v>
      </c>
      <c r="P265">
        <f>(VLOOKUP($K265,Sheet3!$A$3:$E$355,4,FALSE)*1000)/(VLOOKUP($K265,$A$8:$E$413,4,FALSE))</f>
        <v>1.9186560565870912</v>
      </c>
      <c r="Q265">
        <f>(VLOOKUP($K265,Sheet3!$A$3:$E$355,5,FALSE)*1000)/(VLOOKUP($K265,$A$8:$E$413,5,FALSE))</f>
        <v>1.781305114638448</v>
      </c>
      <c r="R265" t="str">
        <f>IF(VLOOKUP($K265,Sheet5!$A$1:$C$384,3,FALSE)="SD",VLOOKUP($K265,Sheet5!$A$1:$B$384,2,FALSE),"oops")</f>
        <v>Gloucestershire</v>
      </c>
      <c r="S265" t="str">
        <f t="shared" si="8"/>
        <v>Stroud</v>
      </c>
      <c r="T265">
        <f>N265+IF($R265="oops",0,VLOOKUP($R265,'unitaries counties'!$K$2:$Q$36,4,FALSE))</f>
        <v>2.4859727938411202</v>
      </c>
      <c r="U265">
        <f>O265+IF($R265="oops",0,VLOOKUP($R265,'unitaries counties'!$K$2:$Q$36,4,FALSE))</f>
        <v>2.4536343964625082</v>
      </c>
      <c r="V265">
        <f>P265+IF($R265="oops",0,VLOOKUP($R265,'unitaries counties'!$K$2:$Q$36,4,FALSE))</f>
        <v>3.3411793419384885</v>
      </c>
      <c r="W265">
        <f>Q265+IF($R265="oops",0,VLOOKUP($R265,'unitaries counties'!$K$2:$Q$36,4,FALSE))</f>
        <v>3.2038283999898454</v>
      </c>
    </row>
    <row r="266" spans="1:23" x14ac:dyDescent="0.25">
      <c r="A266" t="s">
        <v>381</v>
      </c>
      <c r="B266">
        <f>VLOOKUP($A266,Sheet4!$A$8:$D$414,2,FALSE)</f>
        <v>100200</v>
      </c>
      <c r="C266">
        <f>VLOOKUP($A266,Sheet4!$A$8:$D$414,3,FALSE)</f>
        <v>101100</v>
      </c>
      <c r="D266">
        <f>VLOOKUP($A266,Sheet4!$A$8:$D$414,4,FALSE)</f>
        <v>101800</v>
      </c>
      <c r="E266">
        <v>102800</v>
      </c>
      <c r="K266" t="s">
        <v>355</v>
      </c>
      <c r="L266" t="s">
        <v>459</v>
      </c>
      <c r="N266">
        <f>(VLOOKUP($K266,Sheet3!$A$3:$E$355,2,FALSE)*1000)/(VLOOKUP($K266,$A$8:$E$413,2,FALSE))</f>
        <v>5.2504038772213244</v>
      </c>
      <c r="O266">
        <f>(VLOOKUP($K266,Sheet3!$A$3:$E$355,3,FALSE)*1000)/(VLOOKUP($K266,$A$8:$E$413,3,FALSE))</f>
        <v>5.3740949316170559</v>
      </c>
      <c r="P266">
        <f>(VLOOKUP($K266,Sheet3!$A$3:$E$355,4,FALSE)*1000)/(VLOOKUP($K266,$A$8:$E$413,4,FALSE))</f>
        <v>5.2327447833065808</v>
      </c>
      <c r="Q266">
        <f>(VLOOKUP($K266,Sheet3!$A$3:$E$355,5,FALSE)*1000)/(VLOOKUP($K266,$A$8:$E$413,5,FALSE))</f>
        <v>6.4521319388576028</v>
      </c>
      <c r="R266" t="str">
        <f>IF(VLOOKUP($K266,Sheet5!$A$1:$C$384,3,FALSE)="SD",VLOOKUP($K266,Sheet5!$A$1:$B$384,2,FALSE),"oops")</f>
        <v>Suffolk</v>
      </c>
      <c r="S266" t="str">
        <f t="shared" si="8"/>
        <v>Suffolk Coastal</v>
      </c>
      <c r="T266">
        <f>N266+IF($R266="oops",0,VLOOKUP($R266,'unitaries counties'!$K$2:$Q$36,4,FALSE))</f>
        <v>6.0175996444170918</v>
      </c>
      <c r="U266">
        <f>O266+IF($R266="oops",0,VLOOKUP($R266,'unitaries counties'!$K$2:$Q$36,4,FALSE))</f>
        <v>6.1412906988128233</v>
      </c>
      <c r="V266">
        <f>P266+IF($R266="oops",0,VLOOKUP($R266,'unitaries counties'!$K$2:$Q$36,4,FALSE))</f>
        <v>5.9999405505023482</v>
      </c>
      <c r="W266">
        <f>Q266+IF($R266="oops",0,VLOOKUP($R266,'unitaries counties'!$K$2:$Q$36,4,FALSE))</f>
        <v>7.2193277060533703</v>
      </c>
    </row>
    <row r="267" spans="1:23" x14ac:dyDescent="0.25">
      <c r="A267" t="s">
        <v>382</v>
      </c>
      <c r="B267">
        <f>VLOOKUP($A267,Sheet4!$A$8:$D$414,2,FALSE)</f>
        <v>151600</v>
      </c>
      <c r="C267">
        <f>VLOOKUP($A267,Sheet4!$A$8:$D$414,3,FALSE)</f>
        <v>153700</v>
      </c>
      <c r="D267">
        <f>VLOOKUP($A267,Sheet4!$A$8:$D$414,4,FALSE)</f>
        <v>155800</v>
      </c>
      <c r="E267">
        <v>157300</v>
      </c>
      <c r="K267" t="s">
        <v>16</v>
      </c>
      <c r="L267" t="s">
        <v>457</v>
      </c>
      <c r="N267">
        <f>(VLOOKUP($K267,Sheet3!$A$3:$E$355,2,FALSE)*1000)/(VLOOKUP($K267,$A$8:$E$413,2,FALSE))</f>
        <v>-1.6002896451846489</v>
      </c>
      <c r="O267">
        <f>(VLOOKUP($K267,Sheet3!$A$3:$E$355,3,FALSE)*1000)/(VLOOKUP($K267,$A$8:$E$413,3,FALSE))</f>
        <v>-1.4275362318840579</v>
      </c>
      <c r="P267">
        <f>(VLOOKUP($K267,Sheet3!$A$3:$E$355,4,FALSE)*1000)/(VLOOKUP($K267,$A$8:$E$413,4,FALSE))</f>
        <v>-1.3149291681801671</v>
      </c>
      <c r="Q267">
        <f>(VLOOKUP($K267,Sheet3!$A$3:$E$355,5,FALSE)*1000)/(VLOOKUP($K267,$A$8:$E$413,5,FALSE))</f>
        <v>-1.1099020674646354</v>
      </c>
      <c r="R267" t="str">
        <f>IF(VLOOKUP($K267,Sheet5!$A$1:$C$384,3,FALSE)="SD",VLOOKUP($K267,Sheet5!$A$1:$B$384,2,FALSE),"oops")</f>
        <v>oops</v>
      </c>
      <c r="S267" t="str">
        <f t="shared" si="8"/>
        <v>Sunderland</v>
      </c>
      <c r="T267">
        <f>N267+IF($R267="oops",0,VLOOKUP($R267,'unitaries counties'!$K$2:$Q$36,4,FALSE))</f>
        <v>-1.6002896451846489</v>
      </c>
      <c r="U267">
        <f>O267+IF($R267="oops",0,VLOOKUP($R267,'unitaries counties'!$K$2:$Q$36,4,FALSE))</f>
        <v>-1.4275362318840579</v>
      </c>
      <c r="V267">
        <f>P267+IF($R267="oops",0,VLOOKUP($R267,'unitaries counties'!$K$2:$Q$36,4,FALSE))</f>
        <v>-1.3149291681801671</v>
      </c>
      <c r="W267">
        <f>Q267+IF($R267="oops",0,VLOOKUP($R267,'unitaries counties'!$K$2:$Q$36,4,FALSE))</f>
        <v>-1.1099020674646354</v>
      </c>
    </row>
    <row r="268" spans="1:23" x14ac:dyDescent="0.25">
      <c r="A268" t="s">
        <v>383</v>
      </c>
      <c r="B268">
        <f>VLOOKUP($A268,Sheet4!$A$8:$D$414,2,FALSE)</f>
        <v>113800</v>
      </c>
      <c r="C268">
        <f>VLOOKUP($A268,Sheet4!$A$8:$D$414,3,FALSE)</f>
        <v>114500</v>
      </c>
      <c r="D268">
        <f>VLOOKUP($A268,Sheet4!$A$8:$D$414,4,FALSE)</f>
        <v>115400</v>
      </c>
      <c r="E268">
        <v>116400</v>
      </c>
      <c r="K268" t="s">
        <v>401</v>
      </c>
      <c r="L268" t="s">
        <v>458</v>
      </c>
      <c r="N268">
        <f>(VLOOKUP($K268,Sheet3!$A$3:$E$355,2,FALSE)*1000)/(VLOOKUP($K268,$A$8:$E$413,2,FALSE))</f>
        <v>-0.10575793184488837</v>
      </c>
      <c r="O268">
        <f>(VLOOKUP($K268,Sheet3!$A$3:$E$355,3,FALSE)*1000)/(VLOOKUP($K268,$A$8:$E$413,3,FALSE))</f>
        <v>0.1048951048951049</v>
      </c>
      <c r="P268">
        <f>(VLOOKUP($K268,Sheet3!$A$3:$E$355,4,FALSE)*1000)/(VLOOKUP($K268,$A$8:$E$413,4,FALSE))</f>
        <v>-3.4722222222222224E-2</v>
      </c>
      <c r="Q268">
        <f>(VLOOKUP($K268,Sheet3!$A$3:$E$355,5,FALSE)*1000)/(VLOOKUP($K268,$A$8:$E$413,5,FALSE))</f>
        <v>7.3210161662817548</v>
      </c>
      <c r="R268" t="str">
        <f>IF(VLOOKUP($K268,Sheet5!$A$1:$C$384,3,FALSE)="SD",VLOOKUP($K268,Sheet5!$A$1:$B$384,2,FALSE),"oops")</f>
        <v>Surrey</v>
      </c>
      <c r="S268" t="str">
        <f t="shared" si="8"/>
        <v>Surrey Heath</v>
      </c>
      <c r="T268">
        <f>N268+IF($R268="oops",0,VLOOKUP($R268,'unitaries counties'!$K$2:$Q$36,4,FALSE))</f>
        <v>-1.0871712388395907</v>
      </c>
      <c r="U268">
        <f>O268+IF($R268="oops",0,VLOOKUP($R268,'unitaries counties'!$K$2:$Q$36,4,FALSE))</f>
        <v>-0.87651820209959741</v>
      </c>
      <c r="V268">
        <f>P268+IF($R268="oops",0,VLOOKUP($R268,'unitaries counties'!$K$2:$Q$36,4,FALSE))</f>
        <v>-1.0161355292169245</v>
      </c>
      <c r="W268">
        <f>Q268+IF($R268="oops",0,VLOOKUP($R268,'unitaries counties'!$K$2:$Q$36,4,FALSE))</f>
        <v>6.3396028592870524</v>
      </c>
    </row>
    <row r="269" spans="1:23" x14ac:dyDescent="0.25">
      <c r="A269" t="s">
        <v>384</v>
      </c>
      <c r="B269">
        <f>VLOOKUP($A269,Sheet4!$A$8:$D$414,2,FALSE)</f>
        <v>105700</v>
      </c>
      <c r="C269">
        <f>VLOOKUP($A269,Sheet4!$A$8:$D$414,3,FALSE)</f>
        <v>107000</v>
      </c>
      <c r="D269">
        <f>VLOOKUP($A269,Sheet4!$A$8:$D$414,4,FALSE)</f>
        <v>108200</v>
      </c>
      <c r="E269">
        <v>108700</v>
      </c>
      <c r="K269" t="s">
        <v>118</v>
      </c>
      <c r="L269" t="s">
        <v>457</v>
      </c>
      <c r="N269">
        <f>(VLOOKUP($K269,Sheet3!$A$3:$E$355,2,FALSE)*1000)/(VLOOKUP($K269,$A$8:$E$413,2,FALSE))</f>
        <v>7.2476089266737516</v>
      </c>
      <c r="O269">
        <f>(VLOOKUP($K269,Sheet3!$A$3:$E$355,3,FALSE)*1000)/(VLOOKUP($K269,$A$8:$E$413,3,FALSE))</f>
        <v>8.563127311146328</v>
      </c>
      <c r="P269">
        <f>(VLOOKUP($K269,Sheet3!$A$3:$E$355,4,FALSE)*1000)/(VLOOKUP($K269,$A$8:$E$413,4,FALSE))</f>
        <v>8.6865515436944012</v>
      </c>
      <c r="Q269">
        <f>(VLOOKUP($K269,Sheet3!$A$3:$E$355,5,FALSE)*1000)/(VLOOKUP($K269,$A$8:$E$413,5,FALSE))</f>
        <v>8.8171487603305785</v>
      </c>
      <c r="R269" t="str">
        <f>IF(VLOOKUP($K269,Sheet5!$A$1:$C$384,3,FALSE)="SD",VLOOKUP($K269,Sheet5!$A$1:$B$384,2,FALSE),"oops")</f>
        <v>oops</v>
      </c>
      <c r="S269" t="str">
        <f t="shared" si="8"/>
        <v>Sutton</v>
      </c>
      <c r="T269">
        <f>N269+IF($R269="oops",0,VLOOKUP($R269,'unitaries counties'!$K$2:$Q$36,4,FALSE))</f>
        <v>7.2476089266737516</v>
      </c>
      <c r="U269">
        <f>O269+IF($R269="oops",0,VLOOKUP($R269,'unitaries counties'!$K$2:$Q$36,4,FALSE))</f>
        <v>8.563127311146328</v>
      </c>
      <c r="V269">
        <f>P269+IF($R269="oops",0,VLOOKUP($R269,'unitaries counties'!$K$2:$Q$36,4,FALSE))</f>
        <v>8.6865515436944012</v>
      </c>
      <c r="W269">
        <f>Q269+IF($R269="oops",0,VLOOKUP($R269,'unitaries counties'!$K$2:$Q$36,4,FALSE))</f>
        <v>8.8171487603305785</v>
      </c>
    </row>
    <row r="270" spans="1:23" x14ac:dyDescent="0.25">
      <c r="A270" t="s">
        <v>385</v>
      </c>
      <c r="B270">
        <f>VLOOKUP($A270,Sheet4!$A$8:$D$414,2,FALSE)</f>
        <v>133000</v>
      </c>
      <c r="C270">
        <f>VLOOKUP($A270,Sheet4!$A$8:$D$414,3,FALSE)</f>
        <v>135000</v>
      </c>
      <c r="D270">
        <f>VLOOKUP($A270,Sheet4!$A$8:$D$414,4,FALSE)</f>
        <v>136300</v>
      </c>
      <c r="E270">
        <v>137700</v>
      </c>
      <c r="K270" t="s">
        <v>385</v>
      </c>
      <c r="L270" t="s">
        <v>453</v>
      </c>
      <c r="N270">
        <f>(VLOOKUP($K270,Sheet3!$A$3:$E$355,2,FALSE)*1000)/(VLOOKUP($K270,$A$8:$E$413,2,FALSE))</f>
        <v>5.6015037593984962</v>
      </c>
      <c r="O270">
        <f>(VLOOKUP($K270,Sheet3!$A$3:$E$355,3,FALSE)*1000)/(VLOOKUP($K270,$A$8:$E$413,3,FALSE))</f>
        <v>4.0296296296296292</v>
      </c>
      <c r="P270">
        <f>(VLOOKUP($K270,Sheet3!$A$3:$E$355,4,FALSE)*1000)/(VLOOKUP($K270,$A$8:$E$413,4,FALSE))</f>
        <v>6.1628760088041084</v>
      </c>
      <c r="Q270">
        <f>(VLOOKUP($K270,Sheet3!$A$3:$E$355,5,FALSE)*1000)/(VLOOKUP($K270,$A$8:$E$413,5,FALSE))</f>
        <v>6.2599854756717503</v>
      </c>
      <c r="R270" t="str">
        <f>IF(VLOOKUP($K270,Sheet5!$A$1:$C$384,3,FALSE)="SD",VLOOKUP($K270,Sheet5!$A$1:$B$384,2,FALSE),"oops")</f>
        <v>Kent</v>
      </c>
      <c r="S270" t="str">
        <f t="shared" si="8"/>
        <v>Swale</v>
      </c>
      <c r="T270">
        <f>N270+IF($R270="oops",0,VLOOKUP($R270,'unitaries counties'!$K$2:$Q$36,4,FALSE))</f>
        <v>5.6015037593984962</v>
      </c>
      <c r="U270">
        <f>O270+IF($R270="oops",0,VLOOKUP($R270,'unitaries counties'!$K$2:$Q$36,4,FALSE))</f>
        <v>4.0296296296296292</v>
      </c>
      <c r="V270">
        <f>P270+IF($R270="oops",0,VLOOKUP($R270,'unitaries counties'!$K$2:$Q$36,4,FALSE))</f>
        <v>6.1628760088041084</v>
      </c>
      <c r="W270">
        <f>Q270+IF($R270="oops",0,VLOOKUP($R270,'unitaries counties'!$K$2:$Q$36,4,FALSE))</f>
        <v>6.2599854756717503</v>
      </c>
    </row>
    <row r="271" spans="1:23" x14ac:dyDescent="0.25">
      <c r="A271" t="s">
        <v>386</v>
      </c>
      <c r="B271">
        <f>VLOOKUP($A271,Sheet4!$A$8:$D$414,2,FALSE)</f>
        <v>132300</v>
      </c>
      <c r="C271">
        <f>VLOOKUP($A271,Sheet4!$A$8:$D$414,3,FALSE)</f>
        <v>133500</v>
      </c>
      <c r="D271">
        <f>VLOOKUP($A271,Sheet4!$A$8:$D$414,4,FALSE)</f>
        <v>134400</v>
      </c>
      <c r="E271">
        <v>135700</v>
      </c>
      <c r="K271" t="s">
        <v>147</v>
      </c>
      <c r="L271" t="s">
        <v>458</v>
      </c>
      <c r="N271">
        <f>(VLOOKUP($K271,Sheet3!$A$3:$E$355,2,FALSE)*1000)/(VLOOKUP($K271,$A$8:$E$413,2,FALSE))</f>
        <v>14.471624266144815</v>
      </c>
      <c r="O271">
        <f>(VLOOKUP($K271,Sheet3!$A$3:$E$355,3,FALSE)*1000)/(VLOOKUP($K271,$A$8:$E$413,3,FALSE))</f>
        <v>10.608989850169165</v>
      </c>
      <c r="P271">
        <f>(VLOOKUP($K271,Sheet3!$A$3:$E$355,4,FALSE)*1000)/(VLOOKUP($K271,$A$8:$E$413,4,FALSE))</f>
        <v>9.2083929422985218</v>
      </c>
      <c r="Q271">
        <f>(VLOOKUP($K271,Sheet3!$A$3:$E$355,5,FALSE)*1000)/(VLOOKUP($K271,$A$8:$E$413,5,FALSE))</f>
        <v>10.075507314771118</v>
      </c>
      <c r="R271" t="str">
        <f>IF(VLOOKUP($K271,Sheet5!$A$1:$C$384,3,FALSE)="SD",VLOOKUP($K271,Sheet5!$A$1:$B$384,2,FALSE),"oops")</f>
        <v>oops</v>
      </c>
      <c r="S271" t="str">
        <f t="shared" si="8"/>
        <v>Swindon</v>
      </c>
      <c r="T271">
        <f>N271+IF($R271="oops",0,VLOOKUP($R271,'unitaries counties'!$K$2:$Q$36,4,FALSE))</f>
        <v>14.471624266144815</v>
      </c>
      <c r="U271">
        <f>O271+IF($R271="oops",0,VLOOKUP($R271,'unitaries counties'!$K$2:$Q$36,4,FALSE))</f>
        <v>10.608989850169165</v>
      </c>
      <c r="V271">
        <f>P271+IF($R271="oops",0,VLOOKUP($R271,'unitaries counties'!$K$2:$Q$36,4,FALSE))</f>
        <v>9.2083929422985218</v>
      </c>
      <c r="W271">
        <f>Q271+IF($R271="oops",0,VLOOKUP($R271,'unitaries counties'!$K$2:$Q$36,4,FALSE))</f>
        <v>10.075507314771118</v>
      </c>
    </row>
    <row r="272" spans="1:23" x14ac:dyDescent="0.25">
      <c r="A272" t="s">
        <v>387</v>
      </c>
      <c r="B272">
        <f>VLOOKUP($A272,Sheet4!$A$8:$D$414,2,FALSE)</f>
        <v>118500</v>
      </c>
      <c r="C272">
        <f>VLOOKUP($A272,Sheet4!$A$8:$D$414,3,FALSE)</f>
        <v>120100</v>
      </c>
      <c r="D272">
        <f>VLOOKUP($A272,Sheet4!$A$8:$D$414,4,FALSE)</f>
        <v>121100</v>
      </c>
      <c r="E272">
        <v>121900</v>
      </c>
      <c r="K272" t="s">
        <v>31</v>
      </c>
      <c r="L272" t="s">
        <v>457</v>
      </c>
      <c r="N272">
        <f>(VLOOKUP($K272,Sheet3!$A$3:$E$355,2,FALSE)*1000)/(VLOOKUP($K272,$A$8:$E$413,2,FALSE))</f>
        <v>3.2428702851885927</v>
      </c>
      <c r="O272">
        <f>(VLOOKUP($K272,Sheet3!$A$3:$E$355,3,FALSE)*1000)/(VLOOKUP($K272,$A$8:$E$413,3,FALSE))</f>
        <v>1.3802559414990858</v>
      </c>
      <c r="P272">
        <f>(VLOOKUP($K272,Sheet3!$A$3:$E$355,4,FALSE)*1000)/(VLOOKUP($K272,$A$8:$E$413,4,FALSE))</f>
        <v>4.0646335912608098</v>
      </c>
      <c r="Q272">
        <f>(VLOOKUP($K272,Sheet3!$A$3:$E$355,5,FALSE)*1000)/(VLOOKUP($K272,$A$8:$E$413,5,FALSE))</f>
        <v>4.3369663941871028</v>
      </c>
      <c r="R272" t="str">
        <f>IF(VLOOKUP($K272,Sheet5!$A$1:$C$384,3,FALSE)="SD",VLOOKUP($K272,Sheet5!$A$1:$B$384,2,FALSE),"oops")</f>
        <v>oops</v>
      </c>
      <c r="S272" t="str">
        <f t="shared" si="8"/>
        <v>Tameside</v>
      </c>
      <c r="T272">
        <f>N272+IF($R272="oops",0,VLOOKUP($R272,'unitaries counties'!$K$2:$Q$36,4,FALSE))</f>
        <v>3.2428702851885927</v>
      </c>
      <c r="U272">
        <f>O272+IF($R272="oops",0,VLOOKUP($R272,'unitaries counties'!$K$2:$Q$36,4,FALSE))</f>
        <v>1.3802559414990858</v>
      </c>
      <c r="V272">
        <f>P272+IF($R272="oops",0,VLOOKUP($R272,'unitaries counties'!$K$2:$Q$36,4,FALSE))</f>
        <v>4.0646335912608098</v>
      </c>
      <c r="W272">
        <f>Q272+IF($R272="oops",0,VLOOKUP($R272,'unitaries counties'!$K$2:$Q$36,4,FALSE))</f>
        <v>4.3369663941871028</v>
      </c>
    </row>
    <row r="273" spans="1:23" x14ac:dyDescent="0.25">
      <c r="A273" t="s">
        <v>388</v>
      </c>
      <c r="B273">
        <f>VLOOKUP($A273,Sheet4!$A$8:$D$414,2,FALSE)</f>
        <v>112800</v>
      </c>
      <c r="C273">
        <f>VLOOKUP($A273,Sheet4!$A$8:$D$414,3,FALSE)</f>
        <v>114000</v>
      </c>
      <c r="D273">
        <f>VLOOKUP($A273,Sheet4!$A$8:$D$414,4,FALSE)</f>
        <v>115200</v>
      </c>
      <c r="E273">
        <v>115500</v>
      </c>
      <c r="K273" t="s">
        <v>304</v>
      </c>
      <c r="L273" t="s">
        <v>458</v>
      </c>
      <c r="N273">
        <f>(VLOOKUP($K273,Sheet3!$A$3:$E$355,2,FALSE)*1000)/(VLOOKUP($K273,$A$8:$E$413,2,FALSE))</f>
        <v>13.263433813892529</v>
      </c>
      <c r="O273">
        <f>(VLOOKUP($K273,Sheet3!$A$3:$E$355,3,FALSE)*1000)/(VLOOKUP($K273,$A$8:$E$413,3,FALSE))</f>
        <v>10.861618798955613</v>
      </c>
      <c r="P273">
        <f>(VLOOKUP($K273,Sheet3!$A$3:$E$355,4,FALSE)*1000)/(VLOOKUP($K273,$A$8:$E$413,4,FALSE))</f>
        <v>10.377113133940181</v>
      </c>
      <c r="Q273">
        <f>(VLOOKUP($K273,Sheet3!$A$3:$E$355,5,FALSE)*1000)/(VLOOKUP($K273,$A$8:$E$413,5,FALSE))</f>
        <v>10</v>
      </c>
      <c r="R273" t="str">
        <f>IF(VLOOKUP($K273,Sheet5!$A$1:$C$384,3,FALSE)="SD",VLOOKUP($K273,Sheet5!$A$1:$B$384,2,FALSE),"oops")</f>
        <v>Staffordshire</v>
      </c>
      <c r="S273" t="str">
        <f t="shared" si="8"/>
        <v>Tamworth</v>
      </c>
      <c r="T273">
        <f>N273+IF($R273="oops",0,VLOOKUP($R273,'unitaries counties'!$K$2:$Q$36,4,FALSE))</f>
        <v>13.464313405001528</v>
      </c>
      <c r="U273">
        <f>O273+IF($R273="oops",0,VLOOKUP($R273,'unitaries counties'!$K$2:$Q$36,4,FALSE))</f>
        <v>11.062498390064611</v>
      </c>
      <c r="V273">
        <f>P273+IF($R273="oops",0,VLOOKUP($R273,'unitaries counties'!$K$2:$Q$36,4,FALSE))</f>
        <v>10.57799272504918</v>
      </c>
      <c r="W273">
        <f>Q273+IF($R273="oops",0,VLOOKUP($R273,'unitaries counties'!$K$2:$Q$36,4,FALSE))</f>
        <v>10.200879591108999</v>
      </c>
    </row>
    <row r="274" spans="1:23" x14ac:dyDescent="0.25">
      <c r="A274" t="s">
        <v>389</v>
      </c>
      <c r="B274">
        <f>VLOOKUP($A274,Sheet4!$A$8:$D$414,2,FALSE)</f>
        <v>140300</v>
      </c>
      <c r="C274">
        <f>VLOOKUP($A274,Sheet4!$A$8:$D$414,3,FALSE)</f>
        <v>141300</v>
      </c>
      <c r="D274">
        <f>VLOOKUP($A274,Sheet4!$A$8:$D$414,4,FALSE)</f>
        <v>142300</v>
      </c>
      <c r="E274">
        <v>142800</v>
      </c>
      <c r="K274" t="s">
        <v>402</v>
      </c>
      <c r="L274" t="s">
        <v>460</v>
      </c>
      <c r="N274">
        <f>(VLOOKUP($K274,Sheet3!$A$3:$E$355,2,FALSE)*1000)/(VLOOKUP($K274,$A$8:$E$413,2,FALSE))</f>
        <v>-0.66991473812423874</v>
      </c>
      <c r="O274">
        <f>(VLOOKUP($K274,Sheet3!$A$3:$E$355,3,FALSE)*1000)/(VLOOKUP($K274,$A$8:$E$413,3,FALSE))</f>
        <v>-0.92995169082125606</v>
      </c>
      <c r="P274">
        <f>(VLOOKUP($K274,Sheet3!$A$3:$E$355,4,FALSE)*1000)/(VLOOKUP($K274,$A$8:$E$413,4,FALSE))</f>
        <v>-0.73317307692307687</v>
      </c>
      <c r="Q274">
        <f>(VLOOKUP($K274,Sheet3!$A$3:$E$355,5,FALSE)*1000)/(VLOOKUP($K274,$A$8:$E$413,5,FALSE))</f>
        <v>-0.75268817204301075</v>
      </c>
      <c r="R274" t="str">
        <f>IF(VLOOKUP($K274,Sheet5!$A$1:$C$384,3,FALSE)="SD",VLOOKUP($K274,Sheet5!$A$1:$B$384,2,FALSE),"oops")</f>
        <v>Surrey</v>
      </c>
      <c r="S274" t="str">
        <f t="shared" si="8"/>
        <v>Tandridge</v>
      </c>
      <c r="T274">
        <f>N274+IF($R274="oops",0,VLOOKUP($R274,'unitaries counties'!$K$2:$Q$36,4,FALSE))</f>
        <v>-1.6513280451189409</v>
      </c>
      <c r="U274">
        <f>O274+IF($R274="oops",0,VLOOKUP($R274,'unitaries counties'!$K$2:$Q$36,4,FALSE))</f>
        <v>-1.9113649978159584</v>
      </c>
      <c r="V274">
        <f>P274+IF($R274="oops",0,VLOOKUP($R274,'unitaries counties'!$K$2:$Q$36,4,FALSE))</f>
        <v>-1.7145863839177791</v>
      </c>
      <c r="W274">
        <f>Q274+IF($R274="oops",0,VLOOKUP($R274,'unitaries counties'!$K$2:$Q$36,4,FALSE))</f>
        <v>-1.7341014790377129</v>
      </c>
    </row>
    <row r="275" spans="1:23" x14ac:dyDescent="0.25">
      <c r="A275" t="s">
        <v>390</v>
      </c>
      <c r="B275">
        <f>VLOOKUP($A275,Sheet4!$A$8:$D$414,2,FALSE)</f>
        <v>145500</v>
      </c>
      <c r="C275">
        <f>VLOOKUP($A275,Sheet4!$A$8:$D$414,3,FALSE)</f>
        <v>147900</v>
      </c>
      <c r="D275">
        <f>VLOOKUP($A275,Sheet4!$A$8:$D$414,4,FALSE)</f>
        <v>150200</v>
      </c>
      <c r="E275">
        <v>152500</v>
      </c>
      <c r="K275" t="s">
        <v>435</v>
      </c>
      <c r="L275" t="s">
        <v>453</v>
      </c>
      <c r="N275">
        <f>(VLOOKUP($K275,Sheet3!$A$3:$E$355,2,FALSE)*1000)/(VLOOKUP($K275,$A$8:$E$413,2,FALSE))</f>
        <v>24.775846294602012</v>
      </c>
      <c r="O275">
        <f>(VLOOKUP($K275,Sheet3!$A$3:$E$355,3,FALSE)*1000)/(VLOOKUP($K275,$A$8:$E$413,3,FALSE))</f>
        <v>22.238398544131027</v>
      </c>
      <c r="P275">
        <f>(VLOOKUP($K275,Sheet3!$A$3:$E$355,4,FALSE)*1000)/(VLOOKUP($K275,$A$8:$E$413,4,FALSE))</f>
        <v>21.202531645569621</v>
      </c>
      <c r="Q275">
        <f>(VLOOKUP($K275,Sheet3!$A$3:$E$355,5,FALSE)*1000)/(VLOOKUP($K275,$A$8:$E$413,5,FALSE))</f>
        <v>20.242369838420107</v>
      </c>
      <c r="R275" t="str">
        <f>IF(VLOOKUP($K275,Sheet5!$A$1:$C$384,3,FALSE)="SD",VLOOKUP($K275,Sheet5!$A$1:$B$384,2,FALSE),"oops")</f>
        <v>Somerset</v>
      </c>
      <c r="S275" t="str">
        <f t="shared" si="8"/>
        <v>Taunton Deane</v>
      </c>
      <c r="T275">
        <f>N275+IF($R275="oops",0,VLOOKUP($R275,'unitaries counties'!$K$2:$Q$36,4,FALSE))</f>
        <v>24.775846294602012</v>
      </c>
      <c r="U275">
        <f>O275+IF($R275="oops",0,VLOOKUP($R275,'unitaries counties'!$K$2:$Q$36,4,FALSE))</f>
        <v>22.238398544131027</v>
      </c>
      <c r="V275">
        <f>P275+IF($R275="oops",0,VLOOKUP($R275,'unitaries counties'!$K$2:$Q$36,4,FALSE))</f>
        <v>21.202531645569621</v>
      </c>
      <c r="W275">
        <f>Q275+IF($R275="oops",0,VLOOKUP($R275,'unitaries counties'!$K$2:$Q$36,4,FALSE))</f>
        <v>20.242369838420107</v>
      </c>
    </row>
    <row r="276" spans="1:23" x14ac:dyDescent="0.25">
      <c r="A276" t="s">
        <v>391</v>
      </c>
      <c r="B276">
        <f>VLOOKUP($A276,Sheet4!$A$8:$D$414,2,FALSE)</f>
        <v>133500</v>
      </c>
      <c r="C276">
        <f>VLOOKUP($A276,Sheet4!$A$8:$D$414,3,FALSE)</f>
        <v>133900</v>
      </c>
      <c r="D276">
        <f>VLOOKUP($A276,Sheet4!$A$8:$D$414,4,FALSE)</f>
        <v>135000</v>
      </c>
      <c r="E276">
        <v>135500</v>
      </c>
      <c r="K276" t="s">
        <v>417</v>
      </c>
      <c r="L276" t="s">
        <v>459</v>
      </c>
      <c r="N276">
        <f>(VLOOKUP($K276,Sheet3!$A$3:$E$355,2,FALSE)*1000)/(VLOOKUP($K276,$A$8:$E$413,2,FALSE))</f>
        <v>15.582329317269076</v>
      </c>
      <c r="O276">
        <f>(VLOOKUP($K276,Sheet3!$A$3:$E$355,3,FALSE)*1000)/(VLOOKUP($K276,$A$8:$E$413,3,FALSE))</f>
        <v>16.2540192926045</v>
      </c>
      <c r="P276">
        <f>(VLOOKUP($K276,Sheet3!$A$3:$E$355,4,FALSE)*1000)/(VLOOKUP($K276,$A$8:$E$413,4,FALSE))</f>
        <v>14.666130329847144</v>
      </c>
      <c r="Q276">
        <f>(VLOOKUP($K276,Sheet3!$A$3:$E$355,5,FALSE)*1000)/(VLOOKUP($K276,$A$8:$E$413,5,FALSE))</f>
        <v>14.311999999999999</v>
      </c>
      <c r="R276" t="str">
        <f>IF(VLOOKUP($K276,Sheet5!$A$1:$C$384,3,FALSE)="SD",VLOOKUP($K276,Sheet5!$A$1:$B$384,2,FALSE),"oops")</f>
        <v>Devon</v>
      </c>
      <c r="S276" t="str">
        <f t="shared" si="8"/>
        <v>Teignbridge</v>
      </c>
      <c r="T276">
        <f>N276+IF($R276="oops",0,VLOOKUP($R276,'unitaries counties'!$K$2:$Q$36,4,FALSE))</f>
        <v>15.081654553436419</v>
      </c>
      <c r="U276">
        <f>O276+IF($R276="oops",0,VLOOKUP($R276,'unitaries counties'!$K$2:$Q$36,4,FALSE))</f>
        <v>15.753344528771841</v>
      </c>
      <c r="V276">
        <f>P276+IF($R276="oops",0,VLOOKUP($R276,'unitaries counties'!$K$2:$Q$36,4,FALSE))</f>
        <v>14.165455566014487</v>
      </c>
      <c r="W276">
        <f>Q276+IF($R276="oops",0,VLOOKUP($R276,'unitaries counties'!$K$2:$Q$36,4,FALSE))</f>
        <v>13.811325236167342</v>
      </c>
    </row>
    <row r="277" spans="1:23" x14ac:dyDescent="0.25">
      <c r="A277" t="s">
        <v>392</v>
      </c>
      <c r="B277">
        <f>VLOOKUP($A277,Sheet4!$A$8:$D$414,2,FALSE)</f>
        <v>120000</v>
      </c>
      <c r="C277">
        <f>VLOOKUP($A277,Sheet4!$A$8:$D$414,3,FALSE)</f>
        <v>120800</v>
      </c>
      <c r="D277">
        <f>VLOOKUP($A277,Sheet4!$A$8:$D$414,4,FALSE)</f>
        <v>121900</v>
      </c>
      <c r="E277">
        <v>122800</v>
      </c>
      <c r="K277" t="s">
        <v>65</v>
      </c>
      <c r="L277" t="s">
        <v>458</v>
      </c>
      <c r="N277">
        <f>(VLOOKUP($K277,Sheet3!$A$3:$E$355,2,FALSE)*1000)/(VLOOKUP($K277,$A$8:$E$413,2,FALSE))</f>
        <v>-3.6385688295936934E-2</v>
      </c>
      <c r="O277">
        <f>(VLOOKUP($K277,Sheet3!$A$3:$E$355,3,FALSE)*1000)/(VLOOKUP($K277,$A$8:$E$413,3,FALSE))</f>
        <v>4.2270531400966184E-2</v>
      </c>
      <c r="P277">
        <f>(VLOOKUP($K277,Sheet3!$A$3:$E$355,4,FALSE)*1000)/(VLOOKUP($K277,$A$8:$E$413,4,FALSE))</f>
        <v>-0.73741007194244601</v>
      </c>
      <c r="Q277">
        <f>(VLOOKUP($K277,Sheet3!$A$3:$E$355,5,FALSE)*1000)/(VLOOKUP($K277,$A$8:$E$413,5,FALSE))</f>
        <v>-0.82289803220035773</v>
      </c>
      <c r="R277" t="str">
        <f>IF(VLOOKUP($K277,Sheet5!$A$1:$C$384,3,FALSE)="SD",VLOOKUP($K277,Sheet5!$A$1:$B$384,2,FALSE),"oops")</f>
        <v>oops</v>
      </c>
      <c r="S277" t="str">
        <f t="shared" si="8"/>
        <v>Telford and Wrekin</v>
      </c>
      <c r="T277">
        <f>N277+IF($R277="oops",0,VLOOKUP($R277,'unitaries counties'!$K$2:$Q$36,4,FALSE))</f>
        <v>-3.6385688295936934E-2</v>
      </c>
      <c r="U277">
        <f>O277+IF($R277="oops",0,VLOOKUP($R277,'unitaries counties'!$K$2:$Q$36,4,FALSE))</f>
        <v>4.2270531400966184E-2</v>
      </c>
      <c r="V277">
        <f>P277+IF($R277="oops",0,VLOOKUP($R277,'unitaries counties'!$K$2:$Q$36,4,FALSE))</f>
        <v>-0.73741007194244601</v>
      </c>
      <c r="W277">
        <f>Q277+IF($R277="oops",0,VLOOKUP($R277,'unitaries counties'!$K$2:$Q$36,4,FALSE))</f>
        <v>-0.82289803220035773</v>
      </c>
    </row>
    <row r="278" spans="1:23" x14ac:dyDescent="0.25">
      <c r="A278" t="s">
        <v>393</v>
      </c>
      <c r="B278">
        <f>VLOOKUP($A278,Sheet4!$A$8:$D$414,2,FALSE)</f>
        <v>103800</v>
      </c>
      <c r="C278">
        <f>VLOOKUP($A278,Sheet4!$A$8:$D$414,3,FALSE)</f>
        <v>104700</v>
      </c>
      <c r="D278">
        <f>VLOOKUP($A278,Sheet4!$A$8:$D$414,4,FALSE)</f>
        <v>105400</v>
      </c>
      <c r="E278">
        <v>107100</v>
      </c>
      <c r="K278" t="s">
        <v>331</v>
      </c>
      <c r="L278" t="s">
        <v>460</v>
      </c>
      <c r="N278">
        <f>(VLOOKUP($K278,Sheet3!$A$3:$E$355,2,FALSE)*1000)/(VLOOKUP($K278,$A$8:$E$413,2,FALSE))</f>
        <v>2.1418338108882522</v>
      </c>
      <c r="O278">
        <f>(VLOOKUP($K278,Sheet3!$A$3:$E$355,3,FALSE)*1000)/(VLOOKUP($K278,$A$8:$E$413,3,FALSE))</f>
        <v>1.9051042415528396</v>
      </c>
      <c r="P278">
        <f>(VLOOKUP($K278,Sheet3!$A$3:$E$355,4,FALSE)*1000)/(VLOOKUP($K278,$A$8:$E$413,4,FALSE))</f>
        <v>1.3975380159304851</v>
      </c>
      <c r="Q278">
        <f>(VLOOKUP($K278,Sheet3!$A$3:$E$355,5,FALSE)*1000)/(VLOOKUP($K278,$A$8:$E$413,5,FALSE))</f>
        <v>-0.50614605929139556</v>
      </c>
      <c r="R278" t="str">
        <f>IF(VLOOKUP($K278,Sheet5!$A$1:$C$384,3,FALSE)="SD",VLOOKUP($K278,Sheet5!$A$1:$B$384,2,FALSE),"oops")</f>
        <v>Essex</v>
      </c>
      <c r="S278" t="str">
        <f t="shared" si="8"/>
        <v>Tendring</v>
      </c>
      <c r="T278">
        <f>N278+IF($R278="oops",0,VLOOKUP($R278,'unitaries counties'!$K$2:$Q$36,4,FALSE))</f>
        <v>1.5945340646033663</v>
      </c>
      <c r="U278">
        <f>O278+IF($R278="oops",0,VLOOKUP($R278,'unitaries counties'!$K$2:$Q$36,4,FALSE))</f>
        <v>1.3578044952679538</v>
      </c>
      <c r="V278">
        <f>P278+IF($R278="oops",0,VLOOKUP($R278,'unitaries counties'!$K$2:$Q$36,4,FALSE))</f>
        <v>0.85023826964559923</v>
      </c>
      <c r="W278">
        <f>Q278+IF($R278="oops",0,VLOOKUP($R278,'unitaries counties'!$K$2:$Q$36,4,FALSE))</f>
        <v>-1.0534458055762814</v>
      </c>
    </row>
    <row r="279" spans="1:23" x14ac:dyDescent="0.25">
      <c r="A279" t="s">
        <v>394</v>
      </c>
      <c r="B279">
        <f>VLOOKUP($A279,Sheet4!$A$8:$D$414,2,FALSE)</f>
        <v>130000</v>
      </c>
      <c r="C279">
        <f>VLOOKUP($A279,Sheet4!$A$8:$D$414,3,FALSE)</f>
        <v>130900</v>
      </c>
      <c r="D279">
        <f>VLOOKUP($A279,Sheet4!$A$8:$D$414,4,FALSE)</f>
        <v>131400</v>
      </c>
      <c r="E279">
        <v>131500</v>
      </c>
      <c r="K279" t="s">
        <v>375</v>
      </c>
      <c r="L279" t="s">
        <v>460</v>
      </c>
      <c r="N279">
        <f>(VLOOKUP($K279,Sheet3!$A$3:$E$355,2,FALSE)*1000)/(VLOOKUP($K279,$A$8:$E$413,2,FALSE))</f>
        <v>7.1986123156981785</v>
      </c>
      <c r="O279">
        <f>(VLOOKUP($K279,Sheet3!$A$3:$E$355,3,FALSE)*1000)/(VLOOKUP($K279,$A$8:$E$413,3,FALSE))</f>
        <v>9.2659758203799658</v>
      </c>
      <c r="P279">
        <f>(VLOOKUP($K279,Sheet3!$A$3:$E$355,4,FALSE)*1000)/(VLOOKUP($K279,$A$8:$E$413,4,FALSE))</f>
        <v>8.9802913453299062</v>
      </c>
      <c r="Q279">
        <f>(VLOOKUP($K279,Sheet3!$A$3:$E$355,5,FALSE)*1000)/(VLOOKUP($K279,$A$8:$E$413,5,FALSE))</f>
        <v>10.205128205128204</v>
      </c>
      <c r="R279" t="str">
        <f>IF(VLOOKUP($K279,Sheet5!$A$1:$C$384,3,FALSE)="SD",VLOOKUP($K279,Sheet5!$A$1:$B$384,2,FALSE),"oops")</f>
        <v>Hampshire</v>
      </c>
      <c r="S279" t="str">
        <f t="shared" si="8"/>
        <v>Test Valley</v>
      </c>
      <c r="T279">
        <f>N279+IF($R279="oops",0,VLOOKUP($R279,'unitaries counties'!$K$2:$Q$36,4,FALSE))</f>
        <v>7.2539245996345691</v>
      </c>
      <c r="U279">
        <f>O279+IF($R279="oops",0,VLOOKUP($R279,'unitaries counties'!$K$2:$Q$36,4,FALSE))</f>
        <v>9.3212881043163573</v>
      </c>
      <c r="V279">
        <f>P279+IF($R279="oops",0,VLOOKUP($R279,'unitaries counties'!$K$2:$Q$36,4,FALSE))</f>
        <v>9.0356036292662978</v>
      </c>
      <c r="W279">
        <f>Q279+IF($R279="oops",0,VLOOKUP($R279,'unitaries counties'!$K$2:$Q$36,4,FALSE))</f>
        <v>10.260440489064596</v>
      </c>
    </row>
    <row r="280" spans="1:23" x14ac:dyDescent="0.25">
      <c r="A280" t="s">
        <v>395</v>
      </c>
      <c r="B280">
        <f>VLOOKUP($A280,Sheet4!$A$8:$D$414,2,FALSE)</f>
        <v>73100</v>
      </c>
      <c r="C280">
        <f>VLOOKUP($A280,Sheet4!$A$8:$D$414,3,FALSE)</f>
        <v>74300</v>
      </c>
      <c r="D280">
        <f>VLOOKUP($A280,Sheet4!$A$8:$D$414,4,FALSE)</f>
        <v>75200</v>
      </c>
      <c r="E280">
        <v>76100</v>
      </c>
      <c r="K280" t="s">
        <v>431</v>
      </c>
      <c r="L280" t="s">
        <v>460</v>
      </c>
      <c r="N280">
        <f>(VLOOKUP($K280,Sheet3!$A$3:$E$355,2,FALSE)*1000)/(VLOOKUP($K280,$A$8:$E$413,2,FALSE))</f>
        <v>3.5607940446650126</v>
      </c>
      <c r="O280">
        <f>(VLOOKUP($K280,Sheet3!$A$3:$E$355,3,FALSE)*1000)/(VLOOKUP($K280,$A$8:$E$413,3,FALSE))</f>
        <v>3.7791411042944785</v>
      </c>
      <c r="P280">
        <f>(VLOOKUP($K280,Sheet3!$A$3:$E$355,4,FALSE)*1000)/(VLOOKUP($K280,$A$8:$E$413,4,FALSE))</f>
        <v>0.69258809234507901</v>
      </c>
      <c r="Q280">
        <f>(VLOOKUP($K280,Sheet3!$A$3:$E$355,5,FALSE)*1000)/(VLOOKUP($K280,$A$8:$E$413,5,FALSE))</f>
        <v>3.1807228915662651</v>
      </c>
      <c r="R280" t="str">
        <f>IF(VLOOKUP($K280,Sheet5!$A$1:$C$384,3,FALSE)="SD",VLOOKUP($K280,Sheet5!$A$1:$B$384,2,FALSE),"oops")</f>
        <v>Gloucestershire</v>
      </c>
      <c r="S280" t="str">
        <f t="shared" si="8"/>
        <v>Tewkesbury</v>
      </c>
      <c r="T280">
        <f>N280+IF($R280="oops",0,VLOOKUP($R280,'unitaries counties'!$K$2:$Q$36,4,FALSE))</f>
        <v>4.9833173300164102</v>
      </c>
      <c r="U280">
        <f>O280+IF($R280="oops",0,VLOOKUP($R280,'unitaries counties'!$K$2:$Q$36,4,FALSE))</f>
        <v>5.2016643896458756</v>
      </c>
      <c r="V280">
        <f>P280+IF($R280="oops",0,VLOOKUP($R280,'unitaries counties'!$K$2:$Q$36,4,FALSE))</f>
        <v>2.1151113776964761</v>
      </c>
      <c r="W280">
        <f>Q280+IF($R280="oops",0,VLOOKUP($R280,'unitaries counties'!$K$2:$Q$36,4,FALSE))</f>
        <v>4.6032461769176622</v>
      </c>
    </row>
    <row r="281" spans="1:23" x14ac:dyDescent="0.25">
      <c r="A281" t="s">
        <v>396</v>
      </c>
      <c r="B281">
        <f>VLOOKUP($A281,Sheet4!$A$8:$D$414,2,FALSE)</f>
        <v>133600</v>
      </c>
      <c r="C281">
        <f>VLOOKUP($A281,Sheet4!$A$8:$D$414,3,FALSE)</f>
        <v>135500</v>
      </c>
      <c r="D281">
        <f>VLOOKUP($A281,Sheet4!$A$8:$D$414,4,FALSE)</f>
        <v>137600</v>
      </c>
      <c r="E281">
        <v>139700</v>
      </c>
      <c r="K281" t="s">
        <v>386</v>
      </c>
      <c r="L281" t="s">
        <v>458</v>
      </c>
      <c r="N281">
        <f>(VLOOKUP($K281,Sheet3!$A$3:$E$355,2,FALSE)*1000)/(VLOOKUP($K281,$A$8:$E$413,2,FALSE))</f>
        <v>3.5147392290249435</v>
      </c>
      <c r="O281">
        <f>(VLOOKUP($K281,Sheet3!$A$3:$E$355,3,FALSE)*1000)/(VLOOKUP($K281,$A$8:$E$413,3,FALSE))</f>
        <v>3.2284644194756553</v>
      </c>
      <c r="P281">
        <f>(VLOOKUP($K281,Sheet3!$A$3:$E$355,4,FALSE)*1000)/(VLOOKUP($K281,$A$8:$E$413,4,FALSE))</f>
        <v>1.5029761904761905</v>
      </c>
      <c r="Q281">
        <f>(VLOOKUP($K281,Sheet3!$A$3:$E$355,5,FALSE)*1000)/(VLOOKUP($K281,$A$8:$E$413,5,FALSE))</f>
        <v>1.7243920412675018</v>
      </c>
      <c r="R281" t="str">
        <f>IF(VLOOKUP($K281,Sheet5!$A$1:$C$384,3,FALSE)="SD",VLOOKUP($K281,Sheet5!$A$1:$B$384,2,FALSE),"oops")</f>
        <v>Kent</v>
      </c>
      <c r="S281" t="str">
        <f t="shared" si="8"/>
        <v>Thanet</v>
      </c>
      <c r="T281">
        <f>N281+IF($R281="oops",0,VLOOKUP($R281,'unitaries counties'!$K$2:$Q$36,4,FALSE))</f>
        <v>3.5147392290249435</v>
      </c>
      <c r="U281">
        <f>O281+IF($R281="oops",0,VLOOKUP($R281,'unitaries counties'!$K$2:$Q$36,4,FALSE))</f>
        <v>3.2284644194756553</v>
      </c>
      <c r="V281">
        <f>P281+IF($R281="oops",0,VLOOKUP($R281,'unitaries counties'!$K$2:$Q$36,4,FALSE))</f>
        <v>1.5029761904761905</v>
      </c>
      <c r="W281">
        <f>Q281+IF($R281="oops",0,VLOOKUP($R281,'unitaries counties'!$K$2:$Q$36,4,FALSE))</f>
        <v>1.7243920412675018</v>
      </c>
    </row>
    <row r="282" spans="1:23" x14ac:dyDescent="0.25">
      <c r="A282" t="s">
        <v>397</v>
      </c>
      <c r="B282">
        <f>VLOOKUP($A282,Sheet4!$A$8:$D$414,2,FALSE)</f>
        <v>84700</v>
      </c>
      <c r="C282">
        <f>VLOOKUP($A282,Sheet4!$A$8:$D$414,3,FALSE)</f>
        <v>85400</v>
      </c>
      <c r="D282">
        <f>VLOOKUP($A282,Sheet4!$A$8:$D$414,4,FALSE)</f>
        <v>85600</v>
      </c>
      <c r="E282">
        <v>85800</v>
      </c>
      <c r="K282" t="s">
        <v>340</v>
      </c>
      <c r="L282" t="s">
        <v>457</v>
      </c>
      <c r="N282">
        <f>(VLOOKUP($K282,Sheet3!$A$3:$E$355,2,FALSE)*1000)/(VLOOKUP($K282,$A$8:$E$413,2,FALSE))</f>
        <v>-1.5154994259471872</v>
      </c>
      <c r="O282">
        <f>(VLOOKUP($K282,Sheet3!$A$3:$E$355,3,FALSE)*1000)/(VLOOKUP($K282,$A$8:$E$413,3,FALSE))</f>
        <v>-1.7465753424657535</v>
      </c>
      <c r="P282">
        <f>(VLOOKUP($K282,Sheet3!$A$3:$E$355,4,FALSE)*1000)/(VLOOKUP($K282,$A$8:$E$413,4,FALSE))</f>
        <v>-1.9226393629124006</v>
      </c>
      <c r="Q282">
        <f>(VLOOKUP($K282,Sheet3!$A$3:$E$355,5,FALSE)*1000)/(VLOOKUP($K282,$A$8:$E$413,5,FALSE))</f>
        <v>-0.97972972972972971</v>
      </c>
      <c r="R282" t="str">
        <f>IF(VLOOKUP($K282,Sheet5!$A$1:$C$384,3,FALSE)="SD",VLOOKUP($K282,Sheet5!$A$1:$B$384,2,FALSE),"oops")</f>
        <v>Hertfordshire</v>
      </c>
      <c r="S282" t="str">
        <f t="shared" si="8"/>
        <v>Three Rivers</v>
      </c>
      <c r="T282">
        <f>N282+IF($R282="oops",0,VLOOKUP($R282,'unitaries counties'!$K$2:$Q$36,4,FALSE))</f>
        <v>-1.5154994259471872</v>
      </c>
      <c r="U282">
        <f>O282+IF($R282="oops",0,VLOOKUP($R282,'unitaries counties'!$K$2:$Q$36,4,FALSE))</f>
        <v>-1.7465753424657535</v>
      </c>
      <c r="V282">
        <f>P282+IF($R282="oops",0,VLOOKUP($R282,'unitaries counties'!$K$2:$Q$36,4,FALSE))</f>
        <v>-1.9226393629124006</v>
      </c>
      <c r="W282">
        <f>Q282+IF($R282="oops",0,VLOOKUP($R282,'unitaries counties'!$K$2:$Q$36,4,FALSE))</f>
        <v>-0.97972972972972971</v>
      </c>
    </row>
    <row r="283" spans="1:23" x14ac:dyDescent="0.25">
      <c r="A283" t="s">
        <v>398</v>
      </c>
      <c r="B283">
        <f>VLOOKUP($A283,Sheet4!$A$8:$D$414,2,FALSE)</f>
        <v>134900</v>
      </c>
      <c r="C283">
        <f>VLOOKUP($A283,Sheet4!$A$8:$D$414,3,FALSE)</f>
        <v>136700</v>
      </c>
      <c r="D283">
        <f>VLOOKUP($A283,Sheet4!$A$8:$D$414,4,FALSE)</f>
        <v>138400</v>
      </c>
      <c r="E283">
        <v>139900</v>
      </c>
      <c r="K283" t="s">
        <v>81</v>
      </c>
      <c r="L283" t="s">
        <v>458</v>
      </c>
      <c r="N283">
        <f>(VLOOKUP($K283,Sheet3!$A$3:$E$355,2,FALSE)*1000)/(VLOOKUP($K283,$A$8:$E$413,2,FALSE))</f>
        <v>0.25806451612903225</v>
      </c>
      <c r="O283">
        <f>(VLOOKUP($K283,Sheet3!$A$3:$E$355,3,FALSE)*1000)/(VLOOKUP($K283,$A$8:$E$413,3,FALSE))</f>
        <v>0.5938697318007663</v>
      </c>
      <c r="P283">
        <f>(VLOOKUP($K283,Sheet3!$A$3:$E$355,4,FALSE)*1000)/(VLOOKUP($K283,$A$8:$E$413,4,FALSE))</f>
        <v>0.26531901452937462</v>
      </c>
      <c r="Q283">
        <f>(VLOOKUP($K283,Sheet3!$A$3:$E$355,5,FALSE)*1000)/(VLOOKUP($K283,$A$8:$E$413,5,FALSE))</f>
        <v>6.8965517241379309E-2</v>
      </c>
      <c r="R283" t="str">
        <f>IF(VLOOKUP($K283,Sheet5!$A$1:$C$384,3,FALSE)="SD",VLOOKUP($K283,Sheet5!$A$1:$B$384,2,FALSE),"oops")</f>
        <v>oops</v>
      </c>
      <c r="S283" t="str">
        <f t="shared" si="8"/>
        <v>Thurrock</v>
      </c>
      <c r="T283">
        <f>N283+IF($R283="oops",0,VLOOKUP($R283,'unitaries counties'!$K$2:$Q$36,4,FALSE))</f>
        <v>0.25806451612903225</v>
      </c>
      <c r="U283">
        <f>O283+IF($R283="oops",0,VLOOKUP($R283,'unitaries counties'!$K$2:$Q$36,4,FALSE))</f>
        <v>0.5938697318007663</v>
      </c>
      <c r="V283">
        <f>P283+IF($R283="oops",0,VLOOKUP($R283,'unitaries counties'!$K$2:$Q$36,4,FALSE))</f>
        <v>0.26531901452937462</v>
      </c>
      <c r="W283">
        <f>Q283+IF($R283="oops",0,VLOOKUP($R283,'unitaries counties'!$K$2:$Q$36,4,FALSE))</f>
        <v>6.8965517241379309E-2</v>
      </c>
    </row>
    <row r="284" spans="1:23" x14ac:dyDescent="0.25">
      <c r="A284" t="s">
        <v>399</v>
      </c>
      <c r="B284">
        <f>VLOOKUP($A284,Sheet4!$A$8:$D$414,2,FALSE)</f>
        <v>79400</v>
      </c>
      <c r="C284">
        <f>VLOOKUP($A284,Sheet4!$A$8:$D$414,3,FALSE)</f>
        <v>80300</v>
      </c>
      <c r="D284">
        <f>VLOOKUP($A284,Sheet4!$A$8:$D$414,4,FALSE)</f>
        <v>80500</v>
      </c>
      <c r="E284">
        <v>82200</v>
      </c>
      <c r="K284" t="s">
        <v>387</v>
      </c>
      <c r="L284" t="s">
        <v>460</v>
      </c>
      <c r="N284">
        <f>(VLOOKUP($K284,Sheet3!$A$3:$E$355,2,FALSE)*1000)/(VLOOKUP($K284,$A$8:$E$413,2,FALSE))</f>
        <v>7.2405063291139244</v>
      </c>
      <c r="O284">
        <f>(VLOOKUP($K284,Sheet3!$A$3:$E$355,3,FALSE)*1000)/(VLOOKUP($K284,$A$8:$E$413,3,FALSE))</f>
        <v>5.7035803497085764</v>
      </c>
      <c r="P284">
        <f>(VLOOKUP($K284,Sheet3!$A$3:$E$355,4,FALSE)*1000)/(VLOOKUP($K284,$A$8:$E$413,4,FALSE))</f>
        <v>6.1436829066886869</v>
      </c>
      <c r="Q284">
        <f>(VLOOKUP($K284,Sheet3!$A$3:$E$355,5,FALSE)*1000)/(VLOOKUP($K284,$A$8:$E$413,5,FALSE))</f>
        <v>6.4807219031993437</v>
      </c>
      <c r="R284" t="str">
        <f>IF(VLOOKUP($K284,Sheet5!$A$1:$C$384,3,FALSE)="SD",VLOOKUP($K284,Sheet5!$A$1:$B$384,2,FALSE),"oops")</f>
        <v>Kent</v>
      </c>
      <c r="S284" t="str">
        <f t="shared" si="8"/>
        <v>Tonbridge and Malling</v>
      </c>
      <c r="T284">
        <f>N284+IF($R284="oops",0,VLOOKUP($R284,'unitaries counties'!$K$2:$Q$36,4,FALSE))</f>
        <v>7.2405063291139244</v>
      </c>
      <c r="U284">
        <f>O284+IF($R284="oops",0,VLOOKUP($R284,'unitaries counties'!$K$2:$Q$36,4,FALSE))</f>
        <v>5.7035803497085764</v>
      </c>
      <c r="V284">
        <f>P284+IF($R284="oops",0,VLOOKUP($R284,'unitaries counties'!$K$2:$Q$36,4,FALSE))</f>
        <v>6.1436829066886869</v>
      </c>
      <c r="W284">
        <f>Q284+IF($R284="oops",0,VLOOKUP($R284,'unitaries counties'!$K$2:$Q$36,4,FALSE))</f>
        <v>6.4807219031993437</v>
      </c>
    </row>
    <row r="285" spans="1:23" x14ac:dyDescent="0.25">
      <c r="A285" t="s">
        <v>400</v>
      </c>
      <c r="B285">
        <f>VLOOKUP($A285,Sheet4!$A$8:$D$414,2,FALSE)</f>
        <v>94000</v>
      </c>
      <c r="C285">
        <f>VLOOKUP($A285,Sheet4!$A$8:$D$414,3,FALSE)</f>
        <v>94800</v>
      </c>
      <c r="D285">
        <f>VLOOKUP($A285,Sheet4!$A$8:$D$414,4,FALSE)</f>
        <v>95900</v>
      </c>
      <c r="E285">
        <v>96700</v>
      </c>
      <c r="K285" t="s">
        <v>148</v>
      </c>
      <c r="L285" t="s">
        <v>458</v>
      </c>
      <c r="N285">
        <f>(VLOOKUP($K285,Sheet3!$A$3:$E$355,2,FALSE)*1000)/(VLOOKUP($K285,$A$8:$E$413,2,FALSE))</f>
        <v>20.151975683890576</v>
      </c>
      <c r="O285">
        <f>(VLOOKUP($K285,Sheet3!$A$3:$E$355,3,FALSE)*1000)/(VLOOKUP($K285,$A$8:$E$413,3,FALSE))</f>
        <v>20.93607305936073</v>
      </c>
      <c r="P285">
        <f>(VLOOKUP($K285,Sheet3!$A$3:$E$355,4,FALSE)*1000)/(VLOOKUP($K285,$A$8:$E$413,4,FALSE))</f>
        <v>23.079268292682926</v>
      </c>
      <c r="Q285">
        <f>(VLOOKUP($K285,Sheet3!$A$3:$E$355,5,FALSE)*1000)/(VLOOKUP($K285,$A$8:$E$413,5,FALSE))</f>
        <v>25.460076045627375</v>
      </c>
      <c r="R285" t="str">
        <f>IF(VLOOKUP($K285,Sheet5!$A$1:$C$384,3,FALSE)="SD",VLOOKUP($K285,Sheet5!$A$1:$B$384,2,FALSE),"oops")</f>
        <v>oops</v>
      </c>
      <c r="S285" t="str">
        <f t="shared" si="8"/>
        <v>Torbay</v>
      </c>
      <c r="T285">
        <f>N285+IF($R285="oops",0,VLOOKUP($R285,'unitaries counties'!$K$2:$Q$36,4,FALSE))</f>
        <v>20.151975683890576</v>
      </c>
      <c r="U285">
        <f>O285+IF($R285="oops",0,VLOOKUP($R285,'unitaries counties'!$K$2:$Q$36,4,FALSE))</f>
        <v>20.93607305936073</v>
      </c>
      <c r="V285">
        <f>P285+IF($R285="oops",0,VLOOKUP($R285,'unitaries counties'!$K$2:$Q$36,4,FALSE))</f>
        <v>23.079268292682926</v>
      </c>
      <c r="W285">
        <f>Q285+IF($R285="oops",0,VLOOKUP($R285,'unitaries counties'!$K$2:$Q$36,4,FALSE))</f>
        <v>25.460076045627375</v>
      </c>
    </row>
    <row r="286" spans="1:23" x14ac:dyDescent="0.25">
      <c r="A286" t="s">
        <v>401</v>
      </c>
      <c r="B286">
        <f>VLOOKUP($A286,Sheet4!$A$8:$D$414,2,FALSE)</f>
        <v>85100</v>
      </c>
      <c r="C286">
        <f>VLOOKUP($A286,Sheet4!$A$8:$D$414,3,FALSE)</f>
        <v>85800</v>
      </c>
      <c r="D286">
        <f>VLOOKUP($A286,Sheet4!$A$8:$D$414,4,FALSE)</f>
        <v>86400</v>
      </c>
      <c r="E286">
        <v>86600</v>
      </c>
      <c r="K286" t="s">
        <v>418</v>
      </c>
      <c r="L286" t="s">
        <v>459</v>
      </c>
      <c r="N286">
        <f>(VLOOKUP($K286,Sheet3!$A$3:$E$355,2,FALSE)*1000)/(VLOOKUP($K286,$A$8:$E$413,2,FALSE))</f>
        <v>9.3228346456692908</v>
      </c>
      <c r="O286">
        <f>(VLOOKUP($K286,Sheet3!$A$3:$E$355,3,FALSE)*1000)/(VLOOKUP($K286,$A$8:$E$413,3,FALSE))</f>
        <v>9.2464678178963897</v>
      </c>
      <c r="P286">
        <f>(VLOOKUP($K286,Sheet3!$A$3:$E$355,4,FALSE)*1000)/(VLOOKUP($K286,$A$8:$E$413,4,FALSE))</f>
        <v>9.53125</v>
      </c>
      <c r="Q286">
        <f>(VLOOKUP($K286,Sheet3!$A$3:$E$355,5,FALSE)*1000)/(VLOOKUP($K286,$A$8:$E$413,5,FALSE))</f>
        <v>7.9134466769706338</v>
      </c>
      <c r="R286" t="str">
        <f>IF(VLOOKUP($K286,Sheet5!$A$1:$C$384,3,FALSE)="SD",VLOOKUP($K286,Sheet5!$A$1:$B$384,2,FALSE),"oops")</f>
        <v>Devon</v>
      </c>
      <c r="S286" t="str">
        <f t="shared" si="8"/>
        <v>Torridge</v>
      </c>
      <c r="T286">
        <f>N286+IF($R286="oops",0,VLOOKUP($R286,'unitaries counties'!$K$2:$Q$36,4,FALSE))</f>
        <v>8.8221598818366331</v>
      </c>
      <c r="U286">
        <f>O286+IF($R286="oops",0,VLOOKUP($R286,'unitaries counties'!$K$2:$Q$36,4,FALSE))</f>
        <v>8.7457930540637321</v>
      </c>
      <c r="V286">
        <f>P286+IF($R286="oops",0,VLOOKUP($R286,'unitaries counties'!$K$2:$Q$36,4,FALSE))</f>
        <v>9.0305752361673406</v>
      </c>
      <c r="W286">
        <f>Q286+IF($R286="oops",0,VLOOKUP($R286,'unitaries counties'!$K$2:$Q$36,4,FALSE))</f>
        <v>7.4127719131379752</v>
      </c>
    </row>
    <row r="287" spans="1:23" x14ac:dyDescent="0.25">
      <c r="A287" t="s">
        <v>402</v>
      </c>
      <c r="B287">
        <f>VLOOKUP($A287,Sheet4!$A$8:$D$414,2,FALSE)</f>
        <v>82100</v>
      </c>
      <c r="C287">
        <f>VLOOKUP($A287,Sheet4!$A$8:$D$414,3,FALSE)</f>
        <v>82800</v>
      </c>
      <c r="D287">
        <f>VLOOKUP($A287,Sheet4!$A$8:$D$414,4,FALSE)</f>
        <v>83200</v>
      </c>
      <c r="E287">
        <v>83700</v>
      </c>
      <c r="K287" t="s">
        <v>98</v>
      </c>
      <c r="L287" t="s">
        <v>457</v>
      </c>
      <c r="N287">
        <f>(VLOOKUP($K287,Sheet3!$A$3:$E$355,2,FALSE)*1000)/(VLOOKUP($K287,$A$8:$E$413,2,FALSE))</f>
        <v>20.286902286902286</v>
      </c>
      <c r="O287">
        <f>(VLOOKUP($K287,Sheet3!$A$3:$E$355,3,FALSE)*1000)/(VLOOKUP($K287,$A$8:$E$413,3,FALSE))</f>
        <v>23.967806841046279</v>
      </c>
      <c r="P287">
        <f>(VLOOKUP($K287,Sheet3!$A$3:$E$355,4,FALSE)*1000)/(VLOOKUP($K287,$A$8:$E$413,4,FALSE))</f>
        <v>22.53515625</v>
      </c>
      <c r="Q287">
        <f>(VLOOKUP($K287,Sheet3!$A$3:$E$355,5,FALSE)*1000)/(VLOOKUP($K287,$A$8:$E$413,5,FALSE))</f>
        <v>26.615969581749049</v>
      </c>
      <c r="R287" t="str">
        <f>IF(VLOOKUP($K287,Sheet5!$A$1:$C$384,3,FALSE)="SD",VLOOKUP($K287,Sheet5!$A$1:$B$384,2,FALSE),"oops")</f>
        <v>oops</v>
      </c>
      <c r="S287" t="str">
        <f t="shared" si="8"/>
        <v>Tower Hamlets</v>
      </c>
      <c r="T287">
        <f>N287+IF($R287="oops",0,VLOOKUP($R287,'unitaries counties'!$K$2:$Q$36,4,FALSE))</f>
        <v>20.286902286902286</v>
      </c>
      <c r="U287">
        <f>O287+IF($R287="oops",0,VLOOKUP($R287,'unitaries counties'!$K$2:$Q$36,4,FALSE))</f>
        <v>23.967806841046279</v>
      </c>
      <c r="V287">
        <f>P287+IF($R287="oops",0,VLOOKUP($R287,'unitaries counties'!$K$2:$Q$36,4,FALSE))</f>
        <v>22.53515625</v>
      </c>
      <c r="W287">
        <f>Q287+IF($R287="oops",0,VLOOKUP($R287,'unitaries counties'!$K$2:$Q$36,4,FALSE))</f>
        <v>26.615969581749049</v>
      </c>
    </row>
    <row r="288" spans="1:23" x14ac:dyDescent="0.25">
      <c r="A288" t="s">
        <v>403</v>
      </c>
      <c r="B288">
        <f>VLOOKUP($A288,Sheet4!$A$8:$D$414,2,FALSE)</f>
        <v>120100</v>
      </c>
      <c r="C288">
        <f>VLOOKUP($A288,Sheet4!$A$8:$D$414,3,FALSE)</f>
        <v>121000</v>
      </c>
      <c r="D288">
        <f>VLOOKUP($A288,Sheet4!$A$8:$D$414,4,FALSE)</f>
        <v>121800</v>
      </c>
      <c r="E288">
        <v>121900</v>
      </c>
      <c r="K288" t="s">
        <v>32</v>
      </c>
      <c r="L288" t="s">
        <v>457</v>
      </c>
      <c r="N288">
        <f>(VLOOKUP($K288,Sheet3!$A$3:$E$355,2,FALSE)*1000)/(VLOOKUP($K288,$A$8:$E$413,2,FALSE))</f>
        <v>3.2810398924249218</v>
      </c>
      <c r="O288">
        <f>(VLOOKUP($K288,Sheet3!$A$3:$E$355,3,FALSE)*1000)/(VLOOKUP($K288,$A$8:$E$413,3,FALSE))</f>
        <v>2.1802841918294851</v>
      </c>
      <c r="P288">
        <f>(VLOOKUP($K288,Sheet3!$A$3:$E$355,4,FALSE)*1000)/(VLOOKUP($K288,$A$8:$E$413,4,FALSE))</f>
        <v>1.814178775869661</v>
      </c>
      <c r="Q288">
        <f>(VLOOKUP($K288,Sheet3!$A$3:$E$355,5,FALSE)*1000)/(VLOOKUP($K288,$A$8:$E$413,5,FALSE))</f>
        <v>1.5667396061269148</v>
      </c>
      <c r="R288" t="str">
        <f>IF(VLOOKUP($K288,Sheet5!$A$1:$C$384,3,FALSE)="SD",VLOOKUP($K288,Sheet5!$A$1:$B$384,2,FALSE),"oops")</f>
        <v>oops</v>
      </c>
      <c r="S288" t="str">
        <f t="shared" si="8"/>
        <v>Trafford</v>
      </c>
      <c r="T288">
        <f>N288+IF($R288="oops",0,VLOOKUP($R288,'unitaries counties'!$K$2:$Q$36,4,FALSE))</f>
        <v>3.2810398924249218</v>
      </c>
      <c r="U288">
        <f>O288+IF($R288="oops",0,VLOOKUP($R288,'unitaries counties'!$K$2:$Q$36,4,FALSE))</f>
        <v>2.1802841918294851</v>
      </c>
      <c r="V288">
        <f>P288+IF($R288="oops",0,VLOOKUP($R288,'unitaries counties'!$K$2:$Q$36,4,FALSE))</f>
        <v>1.814178775869661</v>
      </c>
      <c r="W288">
        <f>Q288+IF($R288="oops",0,VLOOKUP($R288,'unitaries counties'!$K$2:$Q$36,4,FALSE))</f>
        <v>1.5667396061269148</v>
      </c>
    </row>
    <row r="289" spans="1:23" x14ac:dyDescent="0.25">
      <c r="A289" t="s">
        <v>404</v>
      </c>
      <c r="B289">
        <f>VLOOKUP($A289,Sheet4!$A$8:$D$414,2,FALSE)</f>
        <v>96600</v>
      </c>
      <c r="C289">
        <f>VLOOKUP($A289,Sheet4!$A$8:$D$414,3,FALSE)</f>
        <v>98200</v>
      </c>
      <c r="D289">
        <f>VLOOKUP($A289,Sheet4!$A$8:$D$414,4,FALSE)</f>
        <v>99500</v>
      </c>
      <c r="E289">
        <v>99400</v>
      </c>
      <c r="K289" t="s">
        <v>388</v>
      </c>
      <c r="L289" t="s">
        <v>453</v>
      </c>
      <c r="N289">
        <f>(VLOOKUP($K289,Sheet3!$A$3:$E$355,2,FALSE)*1000)/(VLOOKUP($K289,$A$8:$E$413,2,FALSE))</f>
        <v>23.031914893617021</v>
      </c>
      <c r="O289">
        <f>(VLOOKUP($K289,Sheet3!$A$3:$E$355,3,FALSE)*1000)/(VLOOKUP($K289,$A$8:$E$413,3,FALSE))</f>
        <v>20.666666666666668</v>
      </c>
      <c r="P289">
        <f>(VLOOKUP($K289,Sheet3!$A$3:$E$355,4,FALSE)*1000)/(VLOOKUP($K289,$A$8:$E$413,4,FALSE))</f>
        <v>21.614583333333332</v>
      </c>
      <c r="Q289">
        <f>(VLOOKUP($K289,Sheet3!$A$3:$E$355,5,FALSE)*1000)/(VLOOKUP($K289,$A$8:$E$413,5,FALSE))</f>
        <v>27.445887445887447</v>
      </c>
      <c r="R289" t="str">
        <f>IF(VLOOKUP($K289,Sheet5!$A$1:$C$384,3,FALSE)="SD",VLOOKUP($K289,Sheet5!$A$1:$B$384,2,FALSE),"oops")</f>
        <v>Kent</v>
      </c>
      <c r="S289" t="str">
        <f t="shared" si="8"/>
        <v>Tunbridge Wells</v>
      </c>
      <c r="T289">
        <f>N289+IF($R289="oops",0,VLOOKUP($R289,'unitaries counties'!$K$2:$Q$36,4,FALSE))</f>
        <v>23.031914893617021</v>
      </c>
      <c r="U289">
        <f>O289+IF($R289="oops",0,VLOOKUP($R289,'unitaries counties'!$K$2:$Q$36,4,FALSE))</f>
        <v>20.666666666666668</v>
      </c>
      <c r="V289">
        <f>P289+IF($R289="oops",0,VLOOKUP($R289,'unitaries counties'!$K$2:$Q$36,4,FALSE))</f>
        <v>21.614583333333332</v>
      </c>
      <c r="W289">
        <f>Q289+IF($R289="oops",0,VLOOKUP($R289,'unitaries counties'!$K$2:$Q$36,4,FALSE))</f>
        <v>27.445887445887447</v>
      </c>
    </row>
    <row r="290" spans="1:23" x14ac:dyDescent="0.25">
      <c r="A290" t="s">
        <v>405</v>
      </c>
      <c r="B290">
        <f>VLOOKUP($A290,Sheet4!$A$8:$D$414,2,FALSE)</f>
        <v>61000</v>
      </c>
      <c r="C290">
        <f>VLOOKUP($A290,Sheet4!$A$8:$D$414,3,FALSE)</f>
        <v>61200</v>
      </c>
      <c r="D290">
        <f>VLOOKUP($A290,Sheet4!$A$8:$D$414,4,FALSE)</f>
        <v>61300</v>
      </c>
      <c r="E290">
        <v>61900</v>
      </c>
      <c r="K290" t="s">
        <v>332</v>
      </c>
      <c r="L290" t="s">
        <v>459</v>
      </c>
      <c r="N290">
        <f>(VLOOKUP($K290,Sheet3!$A$3:$E$355,2,FALSE)*1000)/(VLOOKUP($K290,$A$8:$E$413,2,FALSE))</f>
        <v>2.9166666666666665</v>
      </c>
      <c r="O290">
        <f>(VLOOKUP($K290,Sheet3!$A$3:$E$355,3,FALSE)*1000)/(VLOOKUP($K290,$A$8:$E$413,3,FALSE))</f>
        <v>5.6361323155216283</v>
      </c>
      <c r="P290">
        <f>(VLOOKUP($K290,Sheet3!$A$3:$E$355,4,FALSE)*1000)/(VLOOKUP($K290,$A$8:$E$413,4,FALSE))</f>
        <v>5.25</v>
      </c>
      <c r="Q290">
        <f>(VLOOKUP($K290,Sheet3!$A$3:$E$355,5,FALSE)*1000)/(VLOOKUP($K290,$A$8:$E$413,5,FALSE))</f>
        <v>6.2730627306273066</v>
      </c>
      <c r="R290" t="str">
        <f>IF(VLOOKUP($K290,Sheet5!$A$1:$C$384,3,FALSE)="SD",VLOOKUP($K290,Sheet5!$A$1:$B$384,2,FALSE),"oops")</f>
        <v>Essex</v>
      </c>
      <c r="S290" t="str">
        <f t="shared" si="8"/>
        <v>Uttlesford</v>
      </c>
      <c r="T290">
        <f>N290+IF($R290="oops",0,VLOOKUP($R290,'unitaries counties'!$K$2:$Q$36,4,FALSE))</f>
        <v>2.3693669203817809</v>
      </c>
      <c r="U290">
        <f>O290+IF($R290="oops",0,VLOOKUP($R290,'unitaries counties'!$K$2:$Q$36,4,FALSE))</f>
        <v>5.0888325692367422</v>
      </c>
      <c r="V290">
        <f>P290+IF($R290="oops",0,VLOOKUP($R290,'unitaries counties'!$K$2:$Q$36,4,FALSE))</f>
        <v>4.7027002537151139</v>
      </c>
      <c r="W290">
        <f>Q290+IF($R290="oops",0,VLOOKUP($R290,'unitaries counties'!$K$2:$Q$36,4,FALSE))</f>
        <v>5.7257629843424205</v>
      </c>
    </row>
    <row r="291" spans="1:23" x14ac:dyDescent="0.25">
      <c r="A291" t="s">
        <v>406</v>
      </c>
      <c r="B291">
        <f>VLOOKUP($A291,Sheet4!$A$8:$D$414,2,FALSE)</f>
        <v>148900</v>
      </c>
      <c r="C291">
        <f>VLOOKUP($A291,Sheet4!$A$8:$D$414,3,FALSE)</f>
        <v>149500</v>
      </c>
      <c r="D291">
        <f>VLOOKUP($A291,Sheet4!$A$8:$D$414,4,FALSE)</f>
        <v>149800</v>
      </c>
      <c r="E291">
        <v>151400</v>
      </c>
      <c r="K291" t="s">
        <v>392</v>
      </c>
      <c r="L291" t="s">
        <v>460</v>
      </c>
      <c r="N291">
        <f>(VLOOKUP($K291,Sheet3!$A$3:$E$355,2,FALSE)*1000)/(VLOOKUP($K291,$A$8:$E$413,2,FALSE))</f>
        <v>0.29166666666666669</v>
      </c>
      <c r="O291">
        <f>(VLOOKUP($K291,Sheet3!$A$3:$E$355,3,FALSE)*1000)/(VLOOKUP($K291,$A$8:$E$413,3,FALSE))</f>
        <v>0.75331125827814571</v>
      </c>
      <c r="P291">
        <f>(VLOOKUP($K291,Sheet3!$A$3:$E$355,4,FALSE)*1000)/(VLOOKUP($K291,$A$8:$E$413,4,FALSE))</f>
        <v>0.73831009023789995</v>
      </c>
      <c r="Q291">
        <f>(VLOOKUP($K291,Sheet3!$A$3:$E$355,5,FALSE)*1000)/(VLOOKUP($K291,$A$8:$E$413,5,FALSE))</f>
        <v>-0.35016286644951139</v>
      </c>
      <c r="R291" t="str">
        <f>IF(VLOOKUP($K291,Sheet5!$A$1:$C$384,3,FALSE)="SD",VLOOKUP($K291,Sheet5!$A$1:$B$384,2,FALSE),"oops")</f>
        <v>Oxfordshire</v>
      </c>
      <c r="S291" t="str">
        <f t="shared" si="8"/>
        <v>Vale of White Horse</v>
      </c>
      <c r="T291">
        <f>N291+IF($R291="oops",0,VLOOKUP($R291,'unitaries counties'!$K$2:$Q$36,4,FALSE))</f>
        <v>-0.51847172549629406</v>
      </c>
      <c r="U291">
        <f>O291+IF($R291="oops",0,VLOOKUP($R291,'unitaries counties'!$K$2:$Q$36,4,FALSE))</f>
        <v>-5.6827133884814973E-2</v>
      </c>
      <c r="V291">
        <f>P291+IF($R291="oops",0,VLOOKUP($R291,'unitaries counties'!$K$2:$Q$36,4,FALSE))</f>
        <v>-7.1828301925060734E-2</v>
      </c>
      <c r="W291">
        <f>Q291+IF($R291="oops",0,VLOOKUP($R291,'unitaries counties'!$K$2:$Q$36,4,FALSE))</f>
        <v>-1.1603012586124721</v>
      </c>
    </row>
    <row r="292" spans="1:23" x14ac:dyDescent="0.25">
      <c r="A292" t="s">
        <v>407</v>
      </c>
      <c r="B292">
        <f>VLOOKUP($A292,Sheet4!$A$8:$D$414,2,FALSE)</f>
        <v>112500</v>
      </c>
      <c r="C292">
        <f>VLOOKUP($A292,Sheet4!$A$8:$D$414,3,FALSE)</f>
        <v>113400</v>
      </c>
      <c r="D292">
        <f>VLOOKUP($A292,Sheet4!$A$8:$D$414,4,FALSE)</f>
        <v>114000</v>
      </c>
      <c r="E292">
        <v>114500</v>
      </c>
      <c r="K292" t="s">
        <v>53</v>
      </c>
      <c r="L292" t="s">
        <v>453</v>
      </c>
      <c r="N292">
        <f>(VLOOKUP($K292,Sheet3!$A$3:$E$355,2,FALSE)*1000)/(VLOOKUP($K292,$A$8:$E$413,2,FALSE))</f>
        <v>5.4175654853620951</v>
      </c>
      <c r="O292">
        <f>(VLOOKUP($K292,Sheet3!$A$3:$E$355,3,FALSE)*1000)/(VLOOKUP($K292,$A$8:$E$413,3,FALSE))</f>
        <v>5.0706388206388207</v>
      </c>
      <c r="P292">
        <f>(VLOOKUP($K292,Sheet3!$A$3:$E$355,4,FALSE)*1000)/(VLOOKUP($K292,$A$8:$E$413,4,FALSE))</f>
        <v>4.0533088235294121</v>
      </c>
      <c r="Q292">
        <f>(VLOOKUP($K292,Sheet3!$A$3:$E$355,5,FALSE)*1000)/(VLOOKUP($K292,$A$8:$E$413,5,FALSE))</f>
        <v>3.0525030525030523</v>
      </c>
      <c r="R292" t="str">
        <f>IF(VLOOKUP($K292,Sheet5!$A$1:$C$384,3,FALSE)="SD",VLOOKUP($K292,Sheet5!$A$1:$B$384,2,FALSE),"oops")</f>
        <v>oops</v>
      </c>
      <c r="S292" t="str">
        <f t="shared" si="8"/>
        <v>Wakefield</v>
      </c>
      <c r="T292">
        <f>N292+IF($R292="oops",0,VLOOKUP($R292,'unitaries counties'!$K$2:$Q$36,4,FALSE))</f>
        <v>5.4175654853620951</v>
      </c>
      <c r="U292">
        <f>O292+IF($R292="oops",0,VLOOKUP($R292,'unitaries counties'!$K$2:$Q$36,4,FALSE))</f>
        <v>5.0706388206388207</v>
      </c>
      <c r="V292">
        <f>P292+IF($R292="oops",0,VLOOKUP($R292,'unitaries counties'!$K$2:$Q$36,4,FALSE))</f>
        <v>4.0533088235294121</v>
      </c>
      <c r="W292">
        <f>Q292+IF($R292="oops",0,VLOOKUP($R292,'unitaries counties'!$K$2:$Q$36,4,FALSE))</f>
        <v>3.0525030525030523</v>
      </c>
    </row>
    <row r="293" spans="1:23" x14ac:dyDescent="0.25">
      <c r="A293" t="s">
        <v>408</v>
      </c>
      <c r="B293">
        <f>VLOOKUP($A293,Sheet4!$A$8:$D$414,2,FALSE)</f>
        <v>103800</v>
      </c>
      <c r="C293">
        <f>VLOOKUP($A293,Sheet4!$A$8:$D$414,3,FALSE)</f>
        <v>105500</v>
      </c>
      <c r="D293">
        <f>VLOOKUP($A293,Sheet4!$A$8:$D$414,4,FALSE)</f>
        <v>107100</v>
      </c>
      <c r="E293">
        <v>108300</v>
      </c>
      <c r="K293" t="s">
        <v>73</v>
      </c>
      <c r="L293" t="s">
        <v>457</v>
      </c>
      <c r="N293">
        <f>(VLOOKUP($K293,Sheet3!$A$3:$E$355,2,FALSE)*1000)/(VLOOKUP($K293,$A$8:$E$413,2,FALSE))</f>
        <v>-0.82703927492447127</v>
      </c>
      <c r="O293">
        <f>(VLOOKUP($K293,Sheet3!$A$3:$E$355,3,FALSE)*1000)/(VLOOKUP($K293,$A$8:$E$413,3,FALSE))</f>
        <v>-0.33358320839580208</v>
      </c>
      <c r="P293">
        <f>(VLOOKUP($K293,Sheet3!$A$3:$E$355,4,FALSE)*1000)/(VLOOKUP($K293,$A$8:$E$413,4,FALSE))</f>
        <v>-0.77551020408163263</v>
      </c>
      <c r="Q293">
        <f>(VLOOKUP($K293,Sheet3!$A$3:$E$355,5,FALSE)*1000)/(VLOOKUP($K293,$A$8:$E$413,5,FALSE))</f>
        <v>-1.0557401255075674</v>
      </c>
      <c r="R293" t="str">
        <f>IF(VLOOKUP($K293,Sheet5!$A$1:$C$384,3,FALSE)="SD",VLOOKUP($K293,Sheet5!$A$1:$B$384,2,FALSE),"oops")</f>
        <v>oops</v>
      </c>
      <c r="S293" t="str">
        <f t="shared" si="8"/>
        <v>Walsall</v>
      </c>
      <c r="T293">
        <f>N293+IF($R293="oops",0,VLOOKUP($R293,'unitaries counties'!$K$2:$Q$36,4,FALSE))</f>
        <v>-0.82703927492447127</v>
      </c>
      <c r="U293">
        <f>O293+IF($R293="oops",0,VLOOKUP($R293,'unitaries counties'!$K$2:$Q$36,4,FALSE))</f>
        <v>-0.33358320839580208</v>
      </c>
      <c r="V293">
        <f>P293+IF($R293="oops",0,VLOOKUP($R293,'unitaries counties'!$K$2:$Q$36,4,FALSE))</f>
        <v>-0.77551020408163263</v>
      </c>
      <c r="W293">
        <f>Q293+IF($R293="oops",0,VLOOKUP($R293,'unitaries counties'!$K$2:$Q$36,4,FALSE))</f>
        <v>-1.0557401255075674</v>
      </c>
    </row>
    <row r="294" spans="1:23" x14ac:dyDescent="0.25">
      <c r="A294" t="s">
        <v>409</v>
      </c>
      <c r="B294">
        <f>VLOOKUP($A294,Sheet4!$A$8:$D$414,2,FALSE)</f>
        <v>129800</v>
      </c>
      <c r="C294">
        <f>VLOOKUP($A294,Sheet4!$A$8:$D$414,3,FALSE)</f>
        <v>130900</v>
      </c>
      <c r="D294">
        <f>VLOOKUP($A294,Sheet4!$A$8:$D$414,4,FALSE)</f>
        <v>131500</v>
      </c>
      <c r="E294">
        <v>132200</v>
      </c>
      <c r="K294" t="s">
        <v>119</v>
      </c>
      <c r="L294" t="s">
        <v>457</v>
      </c>
      <c r="N294">
        <f>(VLOOKUP($K294,Sheet3!$A$3:$E$355,2,FALSE)*1000)/(VLOOKUP($K294,$A$8:$E$413,2,FALSE))</f>
        <v>8.6134623135832324</v>
      </c>
      <c r="O294">
        <f>(VLOOKUP($K294,Sheet3!$A$3:$E$355,3,FALSE)*1000)/(VLOOKUP($K294,$A$8:$E$413,3,FALSE))</f>
        <v>8.043307086614174</v>
      </c>
      <c r="P294">
        <f>(VLOOKUP($K294,Sheet3!$A$3:$E$355,4,FALSE)*1000)/(VLOOKUP($K294,$A$8:$E$413,4,FALSE))</f>
        <v>12.113977666538313</v>
      </c>
      <c r="Q294">
        <f>(VLOOKUP($K294,Sheet3!$A$3:$E$355,5,FALSE)*1000)/(VLOOKUP($K294,$A$8:$E$413,5,FALSE))</f>
        <v>8.278750952018278</v>
      </c>
      <c r="R294" t="str">
        <f>IF(VLOOKUP($K294,Sheet5!$A$1:$C$384,3,FALSE)="SD",VLOOKUP($K294,Sheet5!$A$1:$B$384,2,FALSE),"oops")</f>
        <v>oops</v>
      </c>
      <c r="S294" t="str">
        <f t="shared" si="8"/>
        <v>Waltham Forest</v>
      </c>
      <c r="T294">
        <f>N294+IF($R294="oops",0,VLOOKUP($R294,'unitaries counties'!$K$2:$Q$36,4,FALSE))</f>
        <v>8.6134623135832324</v>
      </c>
      <c r="U294">
        <f>O294+IF($R294="oops",0,VLOOKUP($R294,'unitaries counties'!$K$2:$Q$36,4,FALSE))</f>
        <v>8.043307086614174</v>
      </c>
      <c r="V294">
        <f>P294+IF($R294="oops",0,VLOOKUP($R294,'unitaries counties'!$K$2:$Q$36,4,FALSE))</f>
        <v>12.113977666538313</v>
      </c>
      <c r="W294">
        <f>Q294+IF($R294="oops",0,VLOOKUP($R294,'unitaries counties'!$K$2:$Q$36,4,FALSE))</f>
        <v>8.278750952018278</v>
      </c>
    </row>
    <row r="295" spans="1:23" x14ac:dyDescent="0.25">
      <c r="A295" t="s">
        <v>410</v>
      </c>
      <c r="B295">
        <f>VLOOKUP($A295,Sheet4!$A$8:$D$414,2,FALSE)</f>
        <v>137200</v>
      </c>
      <c r="C295">
        <f>VLOOKUP($A295,Sheet4!$A$8:$D$414,3,FALSE)</f>
        <v>138900</v>
      </c>
      <c r="D295">
        <f>VLOOKUP($A295,Sheet4!$A$8:$D$414,4,FALSE)</f>
        <v>140200</v>
      </c>
      <c r="E295">
        <v>141200</v>
      </c>
      <c r="K295" t="s">
        <v>99</v>
      </c>
      <c r="L295" t="s">
        <v>457</v>
      </c>
      <c r="N295">
        <f>(VLOOKUP($K295,Sheet3!$A$3:$E$355,2,FALSE)*1000)/(VLOOKUP($K295,$A$8:$E$413,2,FALSE))</f>
        <v>40.725025058469761</v>
      </c>
      <c r="O295">
        <f>(VLOOKUP($K295,Sheet3!$A$3:$E$355,3,FALSE)*1000)/(VLOOKUP($K295,$A$8:$E$413,3,FALSE))</f>
        <v>47.683410442828816</v>
      </c>
      <c r="P295">
        <f>(VLOOKUP($K295,Sheet3!$A$3:$E$355,4,FALSE)*1000)/(VLOOKUP($K295,$A$8:$E$413,4,FALSE))</f>
        <v>52.388690282742928</v>
      </c>
      <c r="Q295">
        <f>(VLOOKUP($K295,Sheet3!$A$3:$E$355,5,FALSE)*1000)/(VLOOKUP($K295,$A$8:$E$413,5,FALSE))</f>
        <v>51.530976321764513</v>
      </c>
      <c r="R295" t="str">
        <f>IF(VLOOKUP($K295,Sheet5!$A$1:$C$384,3,FALSE)="SD",VLOOKUP($K295,Sheet5!$A$1:$B$384,2,FALSE),"oops")</f>
        <v>oops</v>
      </c>
      <c r="S295" t="str">
        <f t="shared" si="8"/>
        <v>Wandsworth</v>
      </c>
      <c r="T295">
        <f>N295+IF($R295="oops",0,VLOOKUP($R295,'unitaries counties'!$K$2:$Q$36,4,FALSE))</f>
        <v>40.725025058469761</v>
      </c>
      <c r="U295">
        <f>O295+IF($R295="oops",0,VLOOKUP($R295,'unitaries counties'!$K$2:$Q$36,4,FALSE))</f>
        <v>47.683410442828816</v>
      </c>
      <c r="V295">
        <f>P295+IF($R295="oops",0,VLOOKUP($R295,'unitaries counties'!$K$2:$Q$36,4,FALSE))</f>
        <v>52.388690282742928</v>
      </c>
      <c r="W295">
        <f>Q295+IF($R295="oops",0,VLOOKUP($R295,'unitaries counties'!$K$2:$Q$36,4,FALSE))</f>
        <v>51.530976321764513</v>
      </c>
    </row>
    <row r="296" spans="1:23" x14ac:dyDescent="0.25">
      <c r="A296" t="s">
        <v>411</v>
      </c>
      <c r="B296">
        <f>VLOOKUP($A296,Sheet4!$A$8:$D$414,2,FALSE)</f>
        <v>102800</v>
      </c>
      <c r="C296">
        <f>VLOOKUP($A296,Sheet4!$A$8:$D$414,3,FALSE)</f>
        <v>103800</v>
      </c>
      <c r="D296">
        <f>VLOOKUP($A296,Sheet4!$A$8:$D$414,4,FALSE)</f>
        <v>105000</v>
      </c>
      <c r="E296">
        <v>105700</v>
      </c>
      <c r="K296" t="s">
        <v>22</v>
      </c>
      <c r="L296" t="s">
        <v>458</v>
      </c>
      <c r="N296">
        <f>(VLOOKUP($K296,Sheet3!$A$3:$E$355,2,FALSE)*1000)/(VLOOKUP($K296,$A$8:$E$413,2,FALSE))</f>
        <v>-0.7096451774112944</v>
      </c>
      <c r="O296">
        <f>(VLOOKUP($K296,Sheet3!$A$3:$E$355,3,FALSE)*1000)/(VLOOKUP($K296,$A$8:$E$413,3,FALSE))</f>
        <v>-1.0233482364629907</v>
      </c>
      <c r="P296">
        <f>(VLOOKUP($K296,Sheet3!$A$3:$E$355,4,FALSE)*1000)/(VLOOKUP($K296,$A$8:$E$413,4,FALSE))</f>
        <v>-1.1988159842131227</v>
      </c>
      <c r="Q296">
        <f>(VLOOKUP($K296,Sheet3!$A$3:$E$355,5,FALSE)*1000)/(VLOOKUP($K296,$A$8:$E$413,5,FALSE))</f>
        <v>-0.72164948453608246</v>
      </c>
      <c r="R296" t="str">
        <f>IF(VLOOKUP($K296,Sheet5!$A$1:$C$384,3,FALSE)="SD",VLOOKUP($K296,Sheet5!$A$1:$B$384,2,FALSE),"oops")</f>
        <v>oops</v>
      </c>
      <c r="S296" t="str">
        <f t="shared" si="8"/>
        <v>Warrington</v>
      </c>
      <c r="T296">
        <f>N296+IF($R296="oops",0,VLOOKUP($R296,'unitaries counties'!$K$2:$Q$36,4,FALSE))</f>
        <v>-0.7096451774112944</v>
      </c>
      <c r="U296">
        <f>O296+IF($R296="oops",0,VLOOKUP($R296,'unitaries counties'!$K$2:$Q$36,4,FALSE))</f>
        <v>-1.0233482364629907</v>
      </c>
      <c r="V296">
        <f>P296+IF($R296="oops",0,VLOOKUP($R296,'unitaries counties'!$K$2:$Q$36,4,FALSE))</f>
        <v>-1.1988159842131227</v>
      </c>
      <c r="W296">
        <f>Q296+IF($R296="oops",0,VLOOKUP($R296,'unitaries counties'!$K$2:$Q$36,4,FALSE))</f>
        <v>-0.72164948453608246</v>
      </c>
    </row>
    <row r="297" spans="1:23" x14ac:dyDescent="0.25">
      <c r="A297" t="s">
        <v>139</v>
      </c>
      <c r="B297">
        <f>VLOOKUP($A297,Sheet4!$A$8:$D$414,2,FALSE)</f>
        <v>173400</v>
      </c>
      <c r="C297">
        <f>VLOOKUP($A297,Sheet4!$A$8:$D$414,3,FALSE)</f>
        <v>174300</v>
      </c>
      <c r="D297">
        <f>VLOOKUP($A297,Sheet4!$A$8:$D$414,4,FALSE)</f>
        <v>175500</v>
      </c>
      <c r="E297">
        <v>177600</v>
      </c>
      <c r="K297" t="s">
        <v>309</v>
      </c>
      <c r="L297" t="s">
        <v>453</v>
      </c>
      <c r="N297">
        <f>(VLOOKUP($K297,Sheet3!$A$3:$E$355,2,FALSE)*1000)/(VLOOKUP($K297,$A$8:$E$413,2,FALSE))</f>
        <v>10.188133140376266</v>
      </c>
      <c r="O297">
        <f>(VLOOKUP($K297,Sheet3!$A$3:$E$355,3,FALSE)*1000)/(VLOOKUP($K297,$A$8:$E$413,3,FALSE))</f>
        <v>8.6169442433019547</v>
      </c>
      <c r="P297">
        <f>(VLOOKUP($K297,Sheet3!$A$3:$E$355,4,FALSE)*1000)/(VLOOKUP($K297,$A$8:$E$413,4,FALSE))</f>
        <v>7.9448075526506896</v>
      </c>
      <c r="Q297">
        <f>(VLOOKUP($K297,Sheet3!$A$3:$E$355,5,FALSE)*1000)/(VLOOKUP($K297,$A$8:$E$413,5,FALSE))</f>
        <v>9.3795093795093791</v>
      </c>
      <c r="R297" t="str">
        <f>IF(VLOOKUP($K297,Sheet5!$A$1:$C$384,3,FALSE)="SD",VLOOKUP($K297,Sheet5!$A$1:$B$384,2,FALSE),"oops")</f>
        <v>Warwickshire</v>
      </c>
      <c r="S297" t="str">
        <f t="shared" si="8"/>
        <v>Warwick</v>
      </c>
      <c r="T297">
        <f>N297+IF($R297="oops",0,VLOOKUP($R297,'unitaries counties'!$K$2:$Q$36,4,FALSE))</f>
        <v>11.012704252717162</v>
      </c>
      <c r="U297">
        <f>O297+IF($R297="oops",0,VLOOKUP($R297,'unitaries counties'!$K$2:$Q$36,4,FALSE))</f>
        <v>9.441515355642851</v>
      </c>
      <c r="V297">
        <f>P297+IF($R297="oops",0,VLOOKUP($R297,'unitaries counties'!$K$2:$Q$36,4,FALSE))</f>
        <v>8.7693786649915868</v>
      </c>
      <c r="W297">
        <f>Q297+IF($R297="oops",0,VLOOKUP($R297,'unitaries counties'!$K$2:$Q$36,4,FALSE))</f>
        <v>10.204080491850275</v>
      </c>
    </row>
    <row r="298" spans="1:23" x14ac:dyDescent="0.25">
      <c r="A298" t="s">
        <v>140</v>
      </c>
      <c r="B298">
        <f>VLOOKUP($A298,Sheet4!$A$8:$D$414,2,FALSE)</f>
        <v>174300</v>
      </c>
      <c r="C298">
        <f>VLOOKUP($A298,Sheet4!$A$8:$D$414,3,FALSE)</f>
        <v>179300</v>
      </c>
      <c r="D298">
        <f>VLOOKUP($A298,Sheet4!$A$8:$D$414,4,FALSE)</f>
        <v>183500</v>
      </c>
      <c r="E298">
        <v>186700</v>
      </c>
      <c r="K298" t="s">
        <v>341</v>
      </c>
      <c r="L298" t="s">
        <v>457</v>
      </c>
      <c r="N298">
        <f>(VLOOKUP($K298,Sheet3!$A$3:$E$355,2,FALSE)*1000)/(VLOOKUP($K298,$A$8:$E$413,2,FALSE))</f>
        <v>13.861271676300579</v>
      </c>
      <c r="O298">
        <f>(VLOOKUP($K298,Sheet3!$A$3:$E$355,3,FALSE)*1000)/(VLOOKUP($K298,$A$8:$E$413,3,FALSE))</f>
        <v>9.1760722347629802</v>
      </c>
      <c r="P298">
        <f>(VLOOKUP($K298,Sheet3!$A$3:$E$355,4,FALSE)*1000)/(VLOOKUP($K298,$A$8:$E$413,4,FALSE))</f>
        <v>11.058434399117971</v>
      </c>
      <c r="Q298">
        <f>(VLOOKUP($K298,Sheet3!$A$3:$E$355,5,FALSE)*1000)/(VLOOKUP($K298,$A$8:$E$413,5,FALSE))</f>
        <v>10.83969465648855</v>
      </c>
      <c r="R298" t="str">
        <f>IF(VLOOKUP($K298,Sheet5!$A$1:$C$384,3,FALSE)="SD",VLOOKUP($K298,Sheet5!$A$1:$B$384,2,FALSE),"oops")</f>
        <v>Hertfordshire</v>
      </c>
      <c r="S298" t="str">
        <f t="shared" si="8"/>
        <v>Watford</v>
      </c>
      <c r="T298">
        <f>N298+IF($R298="oops",0,VLOOKUP($R298,'unitaries counties'!$K$2:$Q$36,4,FALSE))</f>
        <v>13.861271676300579</v>
      </c>
      <c r="U298">
        <f>O298+IF($R298="oops",0,VLOOKUP($R298,'unitaries counties'!$K$2:$Q$36,4,FALSE))</f>
        <v>9.1760722347629802</v>
      </c>
      <c r="V298">
        <f>P298+IF($R298="oops",0,VLOOKUP($R298,'unitaries counties'!$K$2:$Q$36,4,FALSE))</f>
        <v>11.058434399117971</v>
      </c>
      <c r="W298">
        <f>Q298+IF($R298="oops",0,VLOOKUP($R298,'unitaries counties'!$K$2:$Q$36,4,FALSE))</f>
        <v>10.83969465648855</v>
      </c>
    </row>
    <row r="299" spans="1:23" x14ac:dyDescent="0.25">
      <c r="A299" t="s">
        <v>438</v>
      </c>
      <c r="B299">
        <f>VLOOKUP($A299,Sheet4!$A$8:$D$414,2,FALSE)</f>
        <v>419000</v>
      </c>
      <c r="C299">
        <f>VLOOKUP($A299,Sheet4!$A$8:$D$414,3,FALSE)</f>
        <v>423000</v>
      </c>
      <c r="D299">
        <f>VLOOKUP($A299,Sheet4!$A$8:$D$414,4,FALSE)</f>
        <v>428100</v>
      </c>
      <c r="E299">
        <v>432500</v>
      </c>
      <c r="K299" t="s">
        <v>356</v>
      </c>
      <c r="L299" t="s">
        <v>453</v>
      </c>
      <c r="N299">
        <f>(VLOOKUP($K299,Sheet3!$A$3:$E$355,2,FALSE)*1000)/(VLOOKUP($K299,$A$8:$E$413,2,FALSE))</f>
        <v>8.7586206896551726</v>
      </c>
      <c r="O299">
        <f>(VLOOKUP($K299,Sheet3!$A$3:$E$355,3,FALSE)*1000)/(VLOOKUP($K299,$A$8:$E$413,3,FALSE))</f>
        <v>8.3318928262748493</v>
      </c>
      <c r="P299">
        <f>(VLOOKUP($K299,Sheet3!$A$3:$E$355,4,FALSE)*1000)/(VLOOKUP($K299,$A$8:$E$413,4,FALSE))</f>
        <v>7.8076256499133452</v>
      </c>
      <c r="Q299">
        <f>(VLOOKUP($K299,Sheet3!$A$3:$E$355,5,FALSE)*1000)/(VLOOKUP($K299,$A$8:$E$413,5,FALSE))</f>
        <v>6.6464995678478829</v>
      </c>
      <c r="R299" t="str">
        <f>IF(VLOOKUP($K299,Sheet5!$A$1:$C$384,3,FALSE)="SD",VLOOKUP($K299,Sheet5!$A$1:$B$384,2,FALSE),"oops")</f>
        <v>Suffolk</v>
      </c>
      <c r="S299" t="str">
        <f t="shared" si="8"/>
        <v>Waveney</v>
      </c>
      <c r="T299">
        <f>N299+IF($R299="oops",0,VLOOKUP($R299,'unitaries counties'!$K$2:$Q$36,4,FALSE))</f>
        <v>9.52581645685094</v>
      </c>
      <c r="U299">
        <f>O299+IF($R299="oops",0,VLOOKUP($R299,'unitaries counties'!$K$2:$Q$36,4,FALSE))</f>
        <v>9.0990885934706167</v>
      </c>
      <c r="V299">
        <f>P299+IF($R299="oops",0,VLOOKUP($R299,'unitaries counties'!$K$2:$Q$36,4,FALSE))</f>
        <v>8.5748214171091117</v>
      </c>
      <c r="W299">
        <f>Q299+IF($R299="oops",0,VLOOKUP($R299,'unitaries counties'!$K$2:$Q$36,4,FALSE))</f>
        <v>7.4136953350436503</v>
      </c>
    </row>
    <row r="300" spans="1:23" x14ac:dyDescent="0.25">
      <c r="A300" t="s">
        <v>141</v>
      </c>
      <c r="B300">
        <f>VLOOKUP($A300,Sheet4!$A$8:$D$414,2,FALSE)</f>
        <v>526400</v>
      </c>
      <c r="C300">
        <f>VLOOKUP($A300,Sheet4!$A$8:$D$414,3,FALSE)</f>
        <v>529800</v>
      </c>
      <c r="D300">
        <f>VLOOKUP($A300,Sheet4!$A$8:$D$414,4,FALSE)</f>
        <v>533800</v>
      </c>
      <c r="E300">
        <v>537900</v>
      </c>
      <c r="K300" t="s">
        <v>403</v>
      </c>
      <c r="L300" t="s">
        <v>460</v>
      </c>
      <c r="N300">
        <f>(VLOOKUP($K300,Sheet3!$A$3:$E$355,2,FALSE)*1000)/(VLOOKUP($K300,$A$8:$E$413,2,FALSE))</f>
        <v>20.016652789342213</v>
      </c>
      <c r="O300">
        <f>(VLOOKUP($K300,Sheet3!$A$3:$E$355,3,FALSE)*1000)/(VLOOKUP($K300,$A$8:$E$413,3,FALSE))</f>
        <v>19.363636363636363</v>
      </c>
      <c r="P300">
        <f>(VLOOKUP($K300,Sheet3!$A$3:$E$355,4,FALSE)*1000)/(VLOOKUP($K300,$A$8:$E$413,4,FALSE))</f>
        <v>18.735632183908045</v>
      </c>
      <c r="Q300">
        <f>(VLOOKUP($K300,Sheet3!$A$3:$E$355,5,FALSE)*1000)/(VLOOKUP($K300,$A$8:$E$413,5,FALSE))</f>
        <v>19.540607054963086</v>
      </c>
      <c r="R300" t="str">
        <f>IF(VLOOKUP($K300,Sheet5!$A$1:$C$384,3,FALSE)="SD",VLOOKUP($K300,Sheet5!$A$1:$B$384,2,FALSE),"oops")</f>
        <v>Surrey</v>
      </c>
      <c r="S300" t="str">
        <f t="shared" si="8"/>
        <v>Waverley</v>
      </c>
      <c r="T300">
        <f>N300+IF($R300="oops",0,VLOOKUP($R300,'unitaries counties'!$K$2:$Q$36,4,FALSE))</f>
        <v>19.03523948234751</v>
      </c>
      <c r="U300">
        <f>O300+IF($R300="oops",0,VLOOKUP($R300,'unitaries counties'!$K$2:$Q$36,4,FALSE))</f>
        <v>18.38222305664166</v>
      </c>
      <c r="V300">
        <f>P300+IF($R300="oops",0,VLOOKUP($R300,'unitaries counties'!$K$2:$Q$36,4,FALSE))</f>
        <v>17.754218876913342</v>
      </c>
      <c r="W300">
        <f>Q300+IF($R300="oops",0,VLOOKUP($R300,'unitaries counties'!$K$2:$Q$36,4,FALSE))</f>
        <v>18.559193747968383</v>
      </c>
    </row>
    <row r="301" spans="1:23" x14ac:dyDescent="0.25">
      <c r="A301" t="s">
        <v>142</v>
      </c>
      <c r="B301">
        <f>VLOOKUP($A301,Sheet4!$A$8:$D$414,2,FALSE)</f>
        <v>2300</v>
      </c>
      <c r="C301">
        <f>VLOOKUP($A301,Sheet4!$A$8:$D$414,3,FALSE)</f>
        <v>2200</v>
      </c>
      <c r="D301">
        <f>VLOOKUP($A301,Sheet4!$A$8:$D$414,4,FALSE)</f>
        <v>2200</v>
      </c>
      <c r="E301">
        <v>2300</v>
      </c>
      <c r="K301" t="s">
        <v>365</v>
      </c>
      <c r="L301" t="s">
        <v>459</v>
      </c>
      <c r="N301">
        <f>(VLOOKUP($K301,Sheet3!$A$3:$E$355,2,FALSE)*1000)/(VLOOKUP($K301,$A$8:$E$413,2,FALSE))</f>
        <v>-2.1623465211459756</v>
      </c>
      <c r="O301">
        <f>(VLOOKUP($K301,Sheet3!$A$3:$E$355,3,FALSE)*1000)/(VLOOKUP($K301,$A$8:$E$413,3,FALSE))</f>
        <v>-2.1433400946585532</v>
      </c>
      <c r="P301">
        <f>(VLOOKUP($K301,Sheet3!$A$3:$E$355,4,FALSE)*1000)/(VLOOKUP($K301,$A$8:$E$413,4,FALSE))</f>
        <v>-2.0147255689424366</v>
      </c>
      <c r="Q301">
        <f>(VLOOKUP($K301,Sheet3!$A$3:$E$355,5,FALSE)*1000)/(VLOOKUP($K301,$A$8:$E$413,5,FALSE))</f>
        <v>-2.6754966887417218</v>
      </c>
      <c r="R301" t="str">
        <f>IF(VLOOKUP($K301,Sheet5!$A$1:$C$384,3,FALSE)="SD",VLOOKUP($K301,Sheet5!$A$1:$B$384,2,FALSE),"oops")</f>
        <v>East Sussex</v>
      </c>
      <c r="S301" t="str">
        <f t="shared" si="8"/>
        <v>Wealden</v>
      </c>
      <c r="T301">
        <f>N301+IF($R301="oops",0,VLOOKUP($R301,'unitaries counties'!$K$2:$Q$36,4,FALSE))</f>
        <v>-1.101624000008389</v>
      </c>
      <c r="U301">
        <f>O301+IF($R301="oops",0,VLOOKUP($R301,'unitaries counties'!$K$2:$Q$36,4,FALSE))</f>
        <v>-1.0826175735209667</v>
      </c>
      <c r="V301">
        <f>P301+IF($R301="oops",0,VLOOKUP($R301,'unitaries counties'!$K$2:$Q$36,4,FALSE))</f>
        <v>-0.95400304780485001</v>
      </c>
      <c r="W301">
        <f>Q301+IF($R301="oops",0,VLOOKUP($R301,'unitaries counties'!$K$2:$Q$36,4,FALSE))</f>
        <v>-1.6147741676041352</v>
      </c>
    </row>
    <row r="302" spans="1:23" x14ac:dyDescent="0.25">
      <c r="A302" t="s">
        <v>143</v>
      </c>
      <c r="B302">
        <f>VLOOKUP($A302,Sheet4!$A$8:$D$414,2,FALSE)</f>
        <v>201700</v>
      </c>
      <c r="C302">
        <f>VLOOKUP($A302,Sheet4!$A$8:$D$414,3,FALSE)</f>
        <v>203000</v>
      </c>
      <c r="D302">
        <f>VLOOKUP($A302,Sheet4!$A$8:$D$414,4,FALSE)</f>
        <v>203100</v>
      </c>
      <c r="E302">
        <v>204400</v>
      </c>
      <c r="K302" t="s">
        <v>289</v>
      </c>
      <c r="L302" t="s">
        <v>453</v>
      </c>
      <c r="N302">
        <f>(VLOOKUP($K302,Sheet3!$A$3:$E$355,2,FALSE)*1000)/(VLOOKUP($K302,$A$8:$E$413,2,FALSE))</f>
        <v>-3.9813581890812251</v>
      </c>
      <c r="O302">
        <f>(VLOOKUP($K302,Sheet3!$A$3:$E$355,3,FALSE)*1000)/(VLOOKUP($K302,$A$8:$E$413,3,FALSE))</f>
        <v>-4.5212765957446805</v>
      </c>
      <c r="P302">
        <f>(VLOOKUP($K302,Sheet3!$A$3:$E$355,4,FALSE)*1000)/(VLOOKUP($K302,$A$8:$E$413,4,FALSE))</f>
        <v>-3.7566137566137567</v>
      </c>
      <c r="Q302">
        <f>(VLOOKUP($K302,Sheet3!$A$3:$E$355,5,FALSE)*1000)/(VLOOKUP($K302,$A$8:$E$413,5,FALSE))</f>
        <v>-4.7306176084099869</v>
      </c>
      <c r="R302" t="str">
        <f>IF(VLOOKUP($K302,Sheet5!$A$1:$C$384,3,FALSE)="SD",VLOOKUP($K302,Sheet5!$A$1:$B$384,2,FALSE),"oops")</f>
        <v>Northamptonshire</v>
      </c>
      <c r="S302" t="str">
        <f t="shared" si="8"/>
        <v>Wellingborough</v>
      </c>
      <c r="T302">
        <f>N302+IF($R302="oops",0,VLOOKUP($R302,'unitaries counties'!$K$2:$Q$36,4,FALSE))</f>
        <v>-4.3500487523584743</v>
      </c>
      <c r="U302">
        <f>O302+IF($R302="oops",0,VLOOKUP($R302,'unitaries counties'!$K$2:$Q$36,4,FALSE))</f>
        <v>-4.8899671590219302</v>
      </c>
      <c r="V302">
        <f>P302+IF($R302="oops",0,VLOOKUP($R302,'unitaries counties'!$K$2:$Q$36,4,FALSE))</f>
        <v>-4.125304319891006</v>
      </c>
      <c r="W302">
        <f>Q302+IF($R302="oops",0,VLOOKUP($R302,'unitaries counties'!$K$2:$Q$36,4,FALSE))</f>
        <v>-5.0993081716872366</v>
      </c>
    </row>
    <row r="303" spans="1:23" x14ac:dyDescent="0.25">
      <c r="A303" t="s">
        <v>144</v>
      </c>
      <c r="B303">
        <f>VLOOKUP($A303,Sheet4!$A$8:$D$414,2,FALSE)</f>
        <v>253100</v>
      </c>
      <c r="C303">
        <f>VLOOKUP($A303,Sheet4!$A$8:$D$414,3,FALSE)</f>
        <v>254200</v>
      </c>
      <c r="D303">
        <f>VLOOKUP($A303,Sheet4!$A$8:$D$414,4,FALSE)</f>
        <v>256600</v>
      </c>
      <c r="E303">
        <v>258000</v>
      </c>
      <c r="K303" t="s">
        <v>342</v>
      </c>
      <c r="L303" t="s">
        <v>458</v>
      </c>
      <c r="N303">
        <f>(VLOOKUP($K303,Sheet3!$A$3:$E$355,2,FALSE)*1000)/(VLOOKUP($K303,$A$8:$E$413,2,FALSE))</f>
        <v>3.7453874538745389</v>
      </c>
      <c r="O303">
        <f>(VLOOKUP($K303,Sheet3!$A$3:$E$355,3,FALSE)*1000)/(VLOOKUP($K303,$A$8:$E$413,3,FALSE))</f>
        <v>3.4124087591240877</v>
      </c>
      <c r="P303">
        <f>(VLOOKUP($K303,Sheet3!$A$3:$E$355,4,FALSE)*1000)/(VLOOKUP($K303,$A$8:$E$413,4,FALSE))</f>
        <v>2.5474254742547426</v>
      </c>
      <c r="Q303">
        <f>(VLOOKUP($K303,Sheet3!$A$3:$E$355,5,FALSE)*1000)/(VLOOKUP($K303,$A$8:$E$413,5,FALSE))</f>
        <v>1.5625</v>
      </c>
      <c r="R303" t="str">
        <f>IF(VLOOKUP($K303,Sheet5!$A$1:$C$384,3,FALSE)="SD",VLOOKUP($K303,Sheet5!$A$1:$B$384,2,FALSE),"oops")</f>
        <v>Hertfordshire</v>
      </c>
      <c r="S303" t="str">
        <f t="shared" si="8"/>
        <v>Welwyn Hatfield</v>
      </c>
      <c r="T303">
        <f>N303+IF($R303="oops",0,VLOOKUP($R303,'unitaries counties'!$K$2:$Q$36,4,FALSE))</f>
        <v>3.7453874538745389</v>
      </c>
      <c r="U303">
        <f>O303+IF($R303="oops",0,VLOOKUP($R303,'unitaries counties'!$K$2:$Q$36,4,FALSE))</f>
        <v>3.4124087591240877</v>
      </c>
      <c r="V303">
        <f>P303+IF($R303="oops",0,VLOOKUP($R303,'unitaries counties'!$K$2:$Q$36,4,FALSE))</f>
        <v>2.5474254742547426</v>
      </c>
      <c r="W303">
        <f>Q303+IF($R303="oops",0,VLOOKUP($R303,'unitaries counties'!$K$2:$Q$36,4,FALSE))</f>
        <v>1.5625</v>
      </c>
    </row>
    <row r="304" spans="1:23" x14ac:dyDescent="0.25">
      <c r="A304" t="s">
        <v>145</v>
      </c>
      <c r="B304">
        <f>VLOOKUP($A304,Sheet4!$A$8:$D$414,2,FALSE)</f>
        <v>145400</v>
      </c>
      <c r="C304">
        <f>VLOOKUP($A304,Sheet4!$A$8:$D$414,3,FALSE)</f>
        <v>146800</v>
      </c>
      <c r="D304">
        <f>VLOOKUP($A304,Sheet4!$A$8:$D$414,4,FALSE)</f>
        <v>148100</v>
      </c>
      <c r="E304">
        <v>148600</v>
      </c>
      <c r="K304" t="s">
        <v>129</v>
      </c>
      <c r="L304" t="s">
        <v>453</v>
      </c>
      <c r="N304">
        <f>(VLOOKUP($K304,Sheet3!$A$3:$E$355,2,FALSE)*1000)/(VLOOKUP($K304,$A$8:$E$413,2,FALSE))</f>
        <v>5.4248366013071898</v>
      </c>
      <c r="O304">
        <f>(VLOOKUP($K304,Sheet3!$A$3:$E$355,3,FALSE)*1000)/(VLOOKUP($K304,$A$8:$E$413,3,FALSE))</f>
        <v>5.6205328135152692</v>
      </c>
      <c r="P304">
        <f>(VLOOKUP($K304,Sheet3!$A$3:$E$355,4,FALSE)*1000)/(VLOOKUP($K304,$A$8:$E$413,4,FALSE))</f>
        <v>5.7754704737183644</v>
      </c>
      <c r="Q304">
        <f>(VLOOKUP($K304,Sheet3!$A$3:$E$355,5,FALSE)*1000)/(VLOOKUP($K304,$A$8:$E$413,5,FALSE))</f>
        <v>8.5372168284789645</v>
      </c>
      <c r="R304" t="str">
        <f>IF(VLOOKUP($K304,Sheet5!$A$1:$C$384,3,FALSE)="SD",VLOOKUP($K304,Sheet5!$A$1:$B$384,2,FALSE),"oops")</f>
        <v>oops</v>
      </c>
      <c r="S304" t="str">
        <f t="shared" si="8"/>
        <v>West Berkshire</v>
      </c>
      <c r="T304">
        <f>N304+IF($R304="oops",0,VLOOKUP($R304,'unitaries counties'!$K$2:$Q$36,4,FALSE))</f>
        <v>5.4248366013071898</v>
      </c>
      <c r="U304">
        <f>O304+IF($R304="oops",0,VLOOKUP($R304,'unitaries counties'!$K$2:$Q$36,4,FALSE))</f>
        <v>5.6205328135152692</v>
      </c>
      <c r="V304">
        <f>P304+IF($R304="oops",0,VLOOKUP($R304,'unitaries counties'!$K$2:$Q$36,4,FALSE))</f>
        <v>5.7754704737183644</v>
      </c>
      <c r="W304">
        <f>Q304+IF($R304="oops",0,VLOOKUP($R304,'unitaries counties'!$K$2:$Q$36,4,FALSE))</f>
        <v>8.5372168284789645</v>
      </c>
    </row>
    <row r="305" spans="1:23" x14ac:dyDescent="0.25">
      <c r="A305" t="s">
        <v>146</v>
      </c>
      <c r="B305">
        <f>VLOOKUP($A305,Sheet4!$A$8:$D$414,2,FALSE)</f>
        <v>259700</v>
      </c>
      <c r="C305">
        <f>VLOOKUP($A305,Sheet4!$A$8:$D$414,3,FALSE)</f>
        <v>261500</v>
      </c>
      <c r="D305">
        <f>VLOOKUP($A305,Sheet4!$A$8:$D$414,4,FALSE)</f>
        <v>263400</v>
      </c>
      <c r="E305">
        <v>266100</v>
      </c>
      <c r="K305" t="s">
        <v>419</v>
      </c>
      <c r="L305" t="s">
        <v>459</v>
      </c>
      <c r="N305">
        <f>(VLOOKUP($K305,Sheet3!$A$3:$E$355,2,FALSE)*1000)/(VLOOKUP($K305,$A$8:$E$413,2,FALSE))</f>
        <v>7.5047258979206051</v>
      </c>
      <c r="O305">
        <f>(VLOOKUP($K305,Sheet3!$A$3:$E$355,3,FALSE)*1000)/(VLOOKUP($K305,$A$8:$E$413,3,FALSE))</f>
        <v>8.0300187617260796</v>
      </c>
      <c r="P305">
        <f>(VLOOKUP($K305,Sheet3!$A$3:$E$355,4,FALSE)*1000)/(VLOOKUP($K305,$A$8:$E$413,4,FALSE))</f>
        <v>6.5921787709497206</v>
      </c>
      <c r="Q305">
        <f>(VLOOKUP($K305,Sheet3!$A$3:$E$355,5,FALSE)*1000)/(VLOOKUP($K305,$A$8:$E$413,5,FALSE))</f>
        <v>7.3654916512059367</v>
      </c>
      <c r="R305" t="str">
        <f>IF(VLOOKUP($K305,Sheet5!$A$1:$C$384,3,FALSE)="SD",VLOOKUP($K305,Sheet5!$A$1:$B$384,2,FALSE),"oops")</f>
        <v>Devon</v>
      </c>
      <c r="S305" t="str">
        <f t="shared" si="8"/>
        <v>West Devon</v>
      </c>
      <c r="T305">
        <f>N305+IF($R305="oops",0,VLOOKUP($R305,'unitaries counties'!$K$2:$Q$36,4,FALSE))</f>
        <v>7.0040511340879466</v>
      </c>
      <c r="U305">
        <f>O305+IF($R305="oops",0,VLOOKUP($R305,'unitaries counties'!$K$2:$Q$36,4,FALSE))</f>
        <v>7.5293439978934211</v>
      </c>
      <c r="V305">
        <f>P305+IF($R305="oops",0,VLOOKUP($R305,'unitaries counties'!$K$2:$Q$36,4,FALSE))</f>
        <v>6.0915040071170621</v>
      </c>
      <c r="W305">
        <f>Q305+IF($R305="oops",0,VLOOKUP($R305,'unitaries counties'!$K$2:$Q$36,4,FALSE))</f>
        <v>6.8648168873732782</v>
      </c>
    </row>
    <row r="306" spans="1:23" x14ac:dyDescent="0.25">
      <c r="A306" t="s">
        <v>147</v>
      </c>
      <c r="B306">
        <f>VLOOKUP($A306,Sheet4!$A$8:$D$414,2,FALSE)</f>
        <v>204400</v>
      </c>
      <c r="C306">
        <f>VLOOKUP($A306,Sheet4!$A$8:$D$414,3,FALSE)</f>
        <v>206900</v>
      </c>
      <c r="D306">
        <f>VLOOKUP($A306,Sheet4!$A$8:$D$414,4,FALSE)</f>
        <v>209700</v>
      </c>
      <c r="E306">
        <v>211900</v>
      </c>
      <c r="K306" t="s">
        <v>424</v>
      </c>
      <c r="L306" t="s">
        <v>459</v>
      </c>
      <c r="N306">
        <f>(VLOOKUP($K306,Sheet3!$A$3:$E$355,2,FALSE)*1000)/(VLOOKUP($K306,$A$8:$E$413,2,FALSE))</f>
        <v>16.227180527383368</v>
      </c>
      <c r="O306">
        <f>(VLOOKUP($K306,Sheet3!$A$3:$E$355,3,FALSE)*1000)/(VLOOKUP($K306,$A$8:$E$413,3,FALSE))</f>
        <v>15.8989898989899</v>
      </c>
      <c r="P306">
        <f>(VLOOKUP($K306,Sheet3!$A$3:$E$355,4,FALSE)*1000)/(VLOOKUP($K306,$A$8:$E$413,4,FALSE))</f>
        <v>15.730110775427995</v>
      </c>
      <c r="Q306">
        <f>(VLOOKUP($K306,Sheet3!$A$3:$E$355,5,FALSE)*1000)/(VLOOKUP($K306,$A$8:$E$413,5,FALSE))</f>
        <v>12.391959798994975</v>
      </c>
      <c r="R306" t="str">
        <f>IF(VLOOKUP($K306,Sheet5!$A$1:$C$384,3,FALSE)="SD",VLOOKUP($K306,Sheet5!$A$1:$B$384,2,FALSE),"oops")</f>
        <v>Dorset</v>
      </c>
      <c r="S306" t="str">
        <f t="shared" si="8"/>
        <v>West Dorset</v>
      </c>
      <c r="T306">
        <f>N306+IF($R306="oops",0,VLOOKUP($R306,'unitaries counties'!$K$2:$Q$36,4,FALSE))</f>
        <v>15.832828044423289</v>
      </c>
      <c r="U306">
        <f>O306+IF($R306="oops",0,VLOOKUP($R306,'unitaries counties'!$K$2:$Q$36,4,FALSE))</f>
        <v>15.504637416029821</v>
      </c>
      <c r="V306">
        <f>P306+IF($R306="oops",0,VLOOKUP($R306,'unitaries counties'!$K$2:$Q$36,4,FALSE))</f>
        <v>15.335758292467917</v>
      </c>
      <c r="W306">
        <f>Q306+IF($R306="oops",0,VLOOKUP($R306,'unitaries counties'!$K$2:$Q$36,4,FALSE))</f>
        <v>11.997607316034896</v>
      </c>
    </row>
    <row r="307" spans="1:23" x14ac:dyDescent="0.25">
      <c r="A307" t="s">
        <v>148</v>
      </c>
      <c r="B307">
        <f>VLOOKUP($A307,Sheet4!$A$8:$D$414,2,FALSE)</f>
        <v>131600</v>
      </c>
      <c r="C307">
        <f>VLOOKUP($A307,Sheet4!$A$8:$D$414,3,FALSE)</f>
        <v>131400</v>
      </c>
      <c r="D307">
        <f>VLOOKUP($A307,Sheet4!$A$8:$D$414,4,FALSE)</f>
        <v>131200</v>
      </c>
      <c r="E307">
        <v>131500</v>
      </c>
      <c r="K307" t="s">
        <v>252</v>
      </c>
      <c r="L307" t="s">
        <v>460</v>
      </c>
      <c r="N307">
        <f>(VLOOKUP($K307,Sheet3!$A$3:$E$355,2,FALSE)*1000)/(VLOOKUP($K307,$A$8:$E$413,2,FALSE))</f>
        <v>2.477396021699819</v>
      </c>
      <c r="O307">
        <f>(VLOOKUP($K307,Sheet3!$A$3:$E$355,3,FALSE)*1000)/(VLOOKUP($K307,$A$8:$E$413,3,FALSE))</f>
        <v>3.3664259927797833</v>
      </c>
      <c r="P307">
        <f>(VLOOKUP($K307,Sheet3!$A$3:$E$355,4,FALSE)*1000)/(VLOOKUP($K307,$A$8:$E$413,4,FALSE))</f>
        <v>3.7884267631103072</v>
      </c>
      <c r="Q307">
        <f>(VLOOKUP($K307,Sheet3!$A$3:$E$355,5,FALSE)*1000)/(VLOOKUP($K307,$A$8:$E$413,5,FALSE))</f>
        <v>3.3363390441839496</v>
      </c>
      <c r="R307" t="str">
        <f>IF(VLOOKUP($K307,Sheet5!$A$1:$C$384,3,FALSE)="SD",VLOOKUP($K307,Sheet5!$A$1:$B$384,2,FALSE),"oops")</f>
        <v>Lancashire</v>
      </c>
      <c r="S307" t="str">
        <f t="shared" si="8"/>
        <v>West Lancashire</v>
      </c>
      <c r="T307">
        <f>N307+IF($R307="oops",0,VLOOKUP($R307,'unitaries counties'!$K$2:$Q$36,4,FALSE))</f>
        <v>2.3932108142434148</v>
      </c>
      <c r="U307">
        <f>O307+IF($R307="oops",0,VLOOKUP($R307,'unitaries counties'!$K$2:$Q$36,4,FALSE))</f>
        <v>3.282240785323379</v>
      </c>
      <c r="V307">
        <f>P307+IF($R307="oops",0,VLOOKUP($R307,'unitaries counties'!$K$2:$Q$36,4,FALSE))</f>
        <v>3.704241555653903</v>
      </c>
      <c r="W307">
        <f>Q307+IF($R307="oops",0,VLOOKUP($R307,'unitaries counties'!$K$2:$Q$36,4,FALSE))</f>
        <v>3.2521538367275453</v>
      </c>
    </row>
    <row r="308" spans="1:23" x14ac:dyDescent="0.25">
      <c r="A308" t="s">
        <v>149</v>
      </c>
      <c r="B308">
        <f>VLOOKUP($A308,Sheet4!$A$8:$D$414,2,FALSE)</f>
        <v>466700</v>
      </c>
      <c r="C308">
        <f>VLOOKUP($A308,Sheet4!$A$8:$D$414,3,FALSE)</f>
        <v>470200</v>
      </c>
      <c r="D308">
        <f>VLOOKUP($A308,Sheet4!$A$8:$D$414,4,FALSE)</f>
        <v>474300</v>
      </c>
      <c r="E308">
        <v>476800</v>
      </c>
      <c r="K308" t="s">
        <v>282</v>
      </c>
      <c r="L308" t="s">
        <v>459</v>
      </c>
      <c r="N308">
        <f>(VLOOKUP($K308,Sheet3!$A$3:$E$355,2,FALSE)*1000)/(VLOOKUP($K308,$A$8:$E$413,2,FALSE))</f>
        <v>-1.5349887133182845</v>
      </c>
      <c r="O308">
        <f>(VLOOKUP($K308,Sheet3!$A$3:$E$355,3,FALSE)*1000)/(VLOOKUP($K308,$A$8:$E$413,3,FALSE))</f>
        <v>-1.8680089485458613</v>
      </c>
      <c r="P308">
        <f>(VLOOKUP($K308,Sheet3!$A$3:$E$355,4,FALSE)*1000)/(VLOOKUP($K308,$A$8:$E$413,4,FALSE))</f>
        <v>-1.890380313199105</v>
      </c>
      <c r="Q308">
        <f>(VLOOKUP($K308,Sheet3!$A$3:$E$355,5,FALSE)*1000)/(VLOOKUP($K308,$A$8:$E$413,5,FALSE))</f>
        <v>-0.76666666666666672</v>
      </c>
      <c r="R308" t="str">
        <f>IF(VLOOKUP($K308,Sheet5!$A$1:$C$384,3,FALSE)="SD",VLOOKUP($K308,Sheet5!$A$1:$B$384,2,FALSE),"oops")</f>
        <v>Lincolnshire</v>
      </c>
      <c r="S308" t="str">
        <f t="shared" si="8"/>
        <v>West Lindsey</v>
      </c>
      <c r="T308">
        <f>N308+IF($R308="oops",0,VLOOKUP($R308,'unitaries counties'!$K$2:$Q$36,4,FALSE))</f>
        <v>-1.5349887133182845</v>
      </c>
      <c r="U308">
        <f>O308+IF($R308="oops",0,VLOOKUP($R308,'unitaries counties'!$K$2:$Q$36,4,FALSE))</f>
        <v>-1.8680089485458613</v>
      </c>
      <c r="V308">
        <f>P308+IF($R308="oops",0,VLOOKUP($R308,'unitaries counties'!$K$2:$Q$36,4,FALSE))</f>
        <v>-1.890380313199105</v>
      </c>
      <c r="W308">
        <f>Q308+IF($R308="oops",0,VLOOKUP($R308,'unitaries counties'!$K$2:$Q$36,4,FALSE))</f>
        <v>-0.76666666666666672</v>
      </c>
    </row>
    <row r="309" spans="1:23" x14ac:dyDescent="0.25">
      <c r="A309" t="s">
        <v>412</v>
      </c>
      <c r="B309">
        <f>VLOOKUP($A309,Sheet4!$A$8:$D$414,2,FALSE)</f>
        <v>132400</v>
      </c>
      <c r="C309">
        <f>VLOOKUP($A309,Sheet4!$A$8:$D$414,3,FALSE)</f>
        <v>132700</v>
      </c>
      <c r="D309">
        <f>VLOOKUP($A309,Sheet4!$A$8:$D$414,4,FALSE)</f>
        <v>133300</v>
      </c>
      <c r="E309">
        <v>134400</v>
      </c>
      <c r="K309" t="s">
        <v>393</v>
      </c>
      <c r="L309" t="s">
        <v>459</v>
      </c>
      <c r="N309">
        <f>(VLOOKUP($K309,Sheet3!$A$3:$E$355,2,FALSE)*1000)/(VLOOKUP($K309,$A$8:$E$413,2,FALSE))</f>
        <v>-1.8400770712909442</v>
      </c>
      <c r="O309">
        <f>(VLOOKUP($K309,Sheet3!$A$3:$E$355,3,FALSE)*1000)/(VLOOKUP($K309,$A$8:$E$413,3,FALSE))</f>
        <v>-1.2798471824259789</v>
      </c>
      <c r="P309">
        <f>(VLOOKUP($K309,Sheet3!$A$3:$E$355,4,FALSE)*1000)/(VLOOKUP($K309,$A$8:$E$413,4,FALSE))</f>
        <v>-1.2618595825426946</v>
      </c>
      <c r="Q309">
        <f>(VLOOKUP($K309,Sheet3!$A$3:$E$355,5,FALSE)*1000)/(VLOOKUP($K309,$A$8:$E$413,5,FALSE))</f>
        <v>-1.0924369747899159</v>
      </c>
      <c r="R309" t="str">
        <f>IF(VLOOKUP($K309,Sheet5!$A$1:$C$384,3,FALSE)="SD",VLOOKUP($K309,Sheet5!$A$1:$B$384,2,FALSE),"oops")</f>
        <v>Oxfordshire</v>
      </c>
      <c r="S309" t="str">
        <f t="shared" si="8"/>
        <v>West Oxfordshire</v>
      </c>
      <c r="T309">
        <f>N309+IF($R309="oops",0,VLOOKUP($R309,'unitaries counties'!$K$2:$Q$36,4,FALSE))</f>
        <v>-2.6502154634539048</v>
      </c>
      <c r="U309">
        <f>O309+IF($R309="oops",0,VLOOKUP($R309,'unitaries counties'!$K$2:$Q$36,4,FALSE))</f>
        <v>-2.0899855745889395</v>
      </c>
      <c r="V309">
        <f>P309+IF($R309="oops",0,VLOOKUP($R309,'unitaries counties'!$K$2:$Q$36,4,FALSE))</f>
        <v>-2.0719979747056554</v>
      </c>
      <c r="W309">
        <f>Q309+IF($R309="oops",0,VLOOKUP($R309,'unitaries counties'!$K$2:$Q$36,4,FALSE))</f>
        <v>-1.9025753669528767</v>
      </c>
    </row>
    <row r="310" spans="1:23" x14ac:dyDescent="0.25">
      <c r="A310" t="s">
        <v>413</v>
      </c>
      <c r="B310">
        <f>VLOOKUP($A310,Sheet4!$A$8:$D$414,2,FALSE)</f>
        <v>114400</v>
      </c>
      <c r="C310">
        <f>VLOOKUP($A310,Sheet4!$A$8:$D$414,3,FALSE)</f>
        <v>115700</v>
      </c>
      <c r="D310">
        <f>VLOOKUP($A310,Sheet4!$A$8:$D$414,4,FALSE)</f>
        <v>117100</v>
      </c>
      <c r="E310">
        <v>119400</v>
      </c>
      <c r="K310" t="s">
        <v>436</v>
      </c>
      <c r="L310" t="s">
        <v>459</v>
      </c>
      <c r="N310">
        <f>(VLOOKUP($K310,Sheet3!$A$3:$E$355,2,FALSE)*1000)/(VLOOKUP($K310,$A$8:$E$413,2,FALSE))</f>
        <v>2.1652421652421654</v>
      </c>
      <c r="O310">
        <f>(VLOOKUP($K310,Sheet3!$A$3:$E$355,3,FALSE)*1000)/(VLOOKUP($K310,$A$8:$E$413,3,FALSE))</f>
        <v>11.428571428571429</v>
      </c>
      <c r="P310">
        <f>(VLOOKUP($K310,Sheet3!$A$3:$E$355,4,FALSE)*1000)/(VLOOKUP($K310,$A$8:$E$413,4,FALSE))</f>
        <v>9.6531791907514446</v>
      </c>
      <c r="Q310">
        <f>(VLOOKUP($K310,Sheet3!$A$3:$E$355,5,FALSE)*1000)/(VLOOKUP($K310,$A$8:$E$413,5,FALSE))</f>
        <v>7.3410404624277454</v>
      </c>
      <c r="R310" t="str">
        <f>IF(VLOOKUP($K310,Sheet5!$A$1:$C$384,3,FALSE)="SD",VLOOKUP($K310,Sheet5!$A$1:$B$384,2,FALSE),"oops")</f>
        <v>Somerset</v>
      </c>
      <c r="S310" t="str">
        <f t="shared" si="8"/>
        <v>West Somerset</v>
      </c>
      <c r="T310">
        <f>N310+IF($R310="oops",0,VLOOKUP($R310,'unitaries counties'!$K$2:$Q$36,4,FALSE))</f>
        <v>2.1652421652421654</v>
      </c>
      <c r="U310">
        <f>O310+IF($R310="oops",0,VLOOKUP($R310,'unitaries counties'!$K$2:$Q$36,4,FALSE))</f>
        <v>11.428571428571429</v>
      </c>
      <c r="V310">
        <f>P310+IF($R310="oops",0,VLOOKUP($R310,'unitaries counties'!$K$2:$Q$36,4,FALSE))</f>
        <v>9.6531791907514446</v>
      </c>
      <c r="W310">
        <f>Q310+IF($R310="oops",0,VLOOKUP($R310,'unitaries counties'!$K$2:$Q$36,4,FALSE))</f>
        <v>7.3410404624277454</v>
      </c>
    </row>
    <row r="311" spans="1:23" x14ac:dyDescent="0.25">
      <c r="A311" t="s">
        <v>414</v>
      </c>
      <c r="B311">
        <f>VLOOKUP($A311,Sheet4!$A$8:$D$414,2,FALSE)</f>
        <v>77000</v>
      </c>
      <c r="C311">
        <f>VLOOKUP($A311,Sheet4!$A$8:$D$414,3,FALSE)</f>
        <v>77400</v>
      </c>
      <c r="D311">
        <f>VLOOKUP($A311,Sheet4!$A$8:$D$414,4,FALSE)</f>
        <v>77900</v>
      </c>
      <c r="E311">
        <v>78300</v>
      </c>
      <c r="K311" t="s">
        <v>100</v>
      </c>
      <c r="L311" t="s">
        <v>457</v>
      </c>
      <c r="N311">
        <f>(VLOOKUP($K311,Sheet3!$A$3:$E$355,2,FALSE)*1000)/(VLOOKUP($K311,$A$8:$E$413,2,FALSE))</f>
        <v>159.25345622119815</v>
      </c>
      <c r="O311">
        <f>(VLOOKUP($K311,Sheet3!$A$3:$E$355,3,FALSE)*1000)/(VLOOKUP($K311,$A$8:$E$413,3,FALSE))</f>
        <v>175.85635359116023</v>
      </c>
      <c r="P311">
        <f>(VLOOKUP($K311,Sheet3!$A$3:$E$355,4,FALSE)*1000)/(VLOOKUP($K311,$A$8:$E$413,4,FALSE))</f>
        <v>189.43078324225866</v>
      </c>
      <c r="Q311">
        <f>(VLOOKUP($K311,Sheet3!$A$3:$E$355,5,FALSE)*1000)/(VLOOKUP($K311,$A$8:$E$413,5,FALSE))</f>
        <v>177.33363108530594</v>
      </c>
      <c r="R311" t="str">
        <f>IF(VLOOKUP($K311,Sheet5!$A$1:$C$384,3,FALSE)="SD",VLOOKUP($K311,Sheet5!$A$1:$B$384,2,FALSE),"oops")</f>
        <v>oops</v>
      </c>
      <c r="S311" t="str">
        <f t="shared" si="8"/>
        <v>Westminster</v>
      </c>
      <c r="T311">
        <f>N311+IF($R311="oops",0,VLOOKUP($R311,'unitaries counties'!$K$2:$Q$36,4,FALSE))</f>
        <v>159.25345622119815</v>
      </c>
      <c r="U311">
        <f>O311+IF($R311="oops",0,VLOOKUP($R311,'unitaries counties'!$K$2:$Q$36,4,FALSE))</f>
        <v>175.85635359116023</v>
      </c>
      <c r="V311">
        <f>P311+IF($R311="oops",0,VLOOKUP($R311,'unitaries counties'!$K$2:$Q$36,4,FALSE))</f>
        <v>189.43078324225866</v>
      </c>
      <c r="W311">
        <f>Q311+IF($R311="oops",0,VLOOKUP($R311,'unitaries counties'!$K$2:$Q$36,4,FALSE))</f>
        <v>177.33363108530594</v>
      </c>
    </row>
    <row r="312" spans="1:23" x14ac:dyDescent="0.25">
      <c r="A312" t="s">
        <v>415</v>
      </c>
      <c r="B312">
        <f>VLOOKUP($A312,Sheet4!$A$8:$D$414,2,FALSE)</f>
        <v>93000</v>
      </c>
      <c r="C312">
        <f>VLOOKUP($A312,Sheet4!$A$8:$D$414,3,FALSE)</f>
        <v>93300</v>
      </c>
      <c r="D312">
        <f>VLOOKUP($A312,Sheet4!$A$8:$D$414,4,FALSE)</f>
        <v>94000</v>
      </c>
      <c r="E312">
        <v>93800</v>
      </c>
      <c r="K312" t="s">
        <v>425</v>
      </c>
      <c r="L312" t="s">
        <v>458</v>
      </c>
      <c r="N312">
        <f>(VLOOKUP($K312,Sheet3!$A$3:$E$355,2,FALSE)*1000)/(VLOOKUP($K312,$A$8:$E$413,2,FALSE))</f>
        <v>32.615384615384613</v>
      </c>
      <c r="O312">
        <f>(VLOOKUP($K312,Sheet3!$A$3:$E$355,3,FALSE)*1000)/(VLOOKUP($K312,$A$8:$E$413,3,FALSE))</f>
        <v>31.23076923076923</v>
      </c>
      <c r="P312">
        <f>(VLOOKUP($K312,Sheet3!$A$3:$E$355,4,FALSE)*1000)/(VLOOKUP($K312,$A$8:$E$413,4,FALSE))</f>
        <v>26.728110599078342</v>
      </c>
      <c r="Q312">
        <f>(VLOOKUP($K312,Sheet3!$A$3:$E$355,5,FALSE)*1000)/(VLOOKUP($K312,$A$8:$E$413,5,FALSE))</f>
        <v>22.476923076923075</v>
      </c>
      <c r="R312" t="str">
        <f>IF(VLOOKUP($K312,Sheet5!$A$1:$C$384,3,FALSE)="SD",VLOOKUP($K312,Sheet5!$A$1:$B$384,2,FALSE),"oops")</f>
        <v>Dorset</v>
      </c>
      <c r="S312" t="str">
        <f t="shared" si="8"/>
        <v>Weymouth and Portland</v>
      </c>
      <c r="T312">
        <f>N312+IF($R312="oops",0,VLOOKUP($R312,'unitaries counties'!$K$2:$Q$36,4,FALSE))</f>
        <v>32.221032132424533</v>
      </c>
      <c r="U312">
        <f>O312+IF($R312="oops",0,VLOOKUP($R312,'unitaries counties'!$K$2:$Q$36,4,FALSE))</f>
        <v>30.836416747809153</v>
      </c>
      <c r="V312">
        <f>P312+IF($R312="oops",0,VLOOKUP($R312,'unitaries counties'!$K$2:$Q$36,4,FALSE))</f>
        <v>26.333758116118265</v>
      </c>
      <c r="W312">
        <f>Q312+IF($R312="oops",0,VLOOKUP($R312,'unitaries counties'!$K$2:$Q$36,4,FALSE))</f>
        <v>22.082570593962998</v>
      </c>
    </row>
    <row r="313" spans="1:23" x14ac:dyDescent="0.25">
      <c r="A313" t="s">
        <v>416</v>
      </c>
      <c r="B313">
        <f>VLOOKUP($A313,Sheet4!$A$8:$D$414,2,FALSE)</f>
        <v>83400</v>
      </c>
      <c r="C313">
        <f>VLOOKUP($A313,Sheet4!$A$8:$D$414,3,FALSE)</f>
        <v>83500</v>
      </c>
      <c r="D313">
        <f>VLOOKUP($A313,Sheet4!$A$8:$D$414,4,FALSE)</f>
        <v>83600</v>
      </c>
      <c r="E313">
        <v>83600</v>
      </c>
      <c r="K313" t="s">
        <v>33</v>
      </c>
      <c r="L313" t="s">
        <v>457</v>
      </c>
      <c r="N313">
        <f>(VLOOKUP($K313,Sheet3!$A$3:$E$355,2,FALSE)*1000)/(VLOOKUP($K313,$A$8:$E$413,2,FALSE))</f>
        <v>2.2455470737913488</v>
      </c>
      <c r="O313">
        <f>(VLOOKUP($K313,Sheet3!$A$3:$E$355,3,FALSE)*1000)/(VLOOKUP($K313,$A$8:$E$413,3,FALSE))</f>
        <v>1.5049004110022131</v>
      </c>
      <c r="P313">
        <f>(VLOOKUP($K313,Sheet3!$A$3:$E$355,4,FALSE)*1000)/(VLOOKUP($K313,$A$8:$E$413,4,FALSE))</f>
        <v>2.2634391700723042</v>
      </c>
      <c r="Q313">
        <f>(VLOOKUP($K313,Sheet3!$A$3:$E$355,5,FALSE)*1000)/(VLOOKUP($K313,$A$8:$E$413,5,FALSE))</f>
        <v>2.5007844367743961</v>
      </c>
      <c r="R313" t="str">
        <f>IF(VLOOKUP($K313,Sheet5!$A$1:$C$384,3,FALSE)="SD",VLOOKUP($K313,Sheet5!$A$1:$B$384,2,FALSE),"oops")</f>
        <v>oops</v>
      </c>
      <c r="S313" t="str">
        <f t="shared" si="8"/>
        <v>Wigan</v>
      </c>
      <c r="T313">
        <f>N313+IF($R313="oops",0,VLOOKUP($R313,'unitaries counties'!$K$2:$Q$36,4,FALSE))</f>
        <v>2.2455470737913488</v>
      </c>
      <c r="U313">
        <f>O313+IF($R313="oops",0,VLOOKUP($R313,'unitaries counties'!$K$2:$Q$36,4,FALSE))</f>
        <v>1.5049004110022131</v>
      </c>
      <c r="V313">
        <f>P313+IF($R313="oops",0,VLOOKUP($R313,'unitaries counties'!$K$2:$Q$36,4,FALSE))</f>
        <v>2.2634391700723042</v>
      </c>
      <c r="W313">
        <f>Q313+IF($R313="oops",0,VLOOKUP($R313,'unitaries counties'!$K$2:$Q$36,4,FALSE))</f>
        <v>2.5007844367743961</v>
      </c>
    </row>
    <row r="314" spans="1:23" x14ac:dyDescent="0.25">
      <c r="A314" t="s">
        <v>417</v>
      </c>
      <c r="B314">
        <f>VLOOKUP($A314,Sheet4!$A$8:$D$414,2,FALSE)</f>
        <v>124500</v>
      </c>
      <c r="C314">
        <f>VLOOKUP($A314,Sheet4!$A$8:$D$414,3,FALSE)</f>
        <v>124400</v>
      </c>
      <c r="D314">
        <f>VLOOKUP($A314,Sheet4!$A$8:$D$414,4,FALSE)</f>
        <v>124300</v>
      </c>
      <c r="E314">
        <v>125000</v>
      </c>
      <c r="K314" t="s">
        <v>149</v>
      </c>
      <c r="L314" t="s">
        <v>460</v>
      </c>
      <c r="N314">
        <f>(VLOOKUP($K314,Sheet3!$A$3:$E$355,2,FALSE)*1000)/(VLOOKUP($K314,$A$8:$E$413,2,FALSE))</f>
        <v>7.9365759588600815</v>
      </c>
      <c r="O314">
        <f>(VLOOKUP($K314,Sheet3!$A$3:$E$355,3,FALSE)*1000)/(VLOOKUP($K314,$A$8:$E$413,3,FALSE))</f>
        <v>9.2003402807316039</v>
      </c>
      <c r="P314">
        <f>(VLOOKUP($K314,Sheet3!$A$3:$E$355,4,FALSE)*1000)/(VLOOKUP($K314,$A$8:$E$413,4,FALSE))</f>
        <v>10.440649378030782</v>
      </c>
      <c r="Q314">
        <f>(VLOOKUP($K314,Sheet3!$A$3:$E$355,5,FALSE)*1000)/(VLOOKUP($K314,$A$8:$E$413,5,FALSE))</f>
        <v>9.7944630872483227</v>
      </c>
      <c r="R314" t="str">
        <f>IF(VLOOKUP($K314,Sheet5!$A$1:$C$384,3,FALSE)="SD",VLOOKUP($K314,Sheet5!$A$1:$B$384,2,FALSE),"oops")</f>
        <v>oops</v>
      </c>
      <c r="S314" t="str">
        <f t="shared" si="8"/>
        <v>Wiltshire</v>
      </c>
      <c r="T314">
        <f>N314+IF($R314="oops",0,VLOOKUP($R314,'unitaries counties'!$K$2:$Q$36,4,FALSE))</f>
        <v>7.9365759588600815</v>
      </c>
      <c r="U314">
        <f>O314+IF($R314="oops",0,VLOOKUP($R314,'unitaries counties'!$K$2:$Q$36,4,FALSE))</f>
        <v>9.2003402807316039</v>
      </c>
      <c r="V314">
        <f>P314+IF($R314="oops",0,VLOOKUP($R314,'unitaries counties'!$K$2:$Q$36,4,FALSE))</f>
        <v>10.440649378030782</v>
      </c>
      <c r="W314">
        <f>Q314+IF($R314="oops",0,VLOOKUP($R314,'unitaries counties'!$K$2:$Q$36,4,FALSE))</f>
        <v>9.7944630872483227</v>
      </c>
    </row>
    <row r="315" spans="1:23" x14ac:dyDescent="0.25">
      <c r="A315" t="s">
        <v>418</v>
      </c>
      <c r="B315">
        <f>VLOOKUP($A315,Sheet4!$A$8:$D$414,2,FALSE)</f>
        <v>63500</v>
      </c>
      <c r="C315">
        <f>VLOOKUP($A315,Sheet4!$A$8:$D$414,3,FALSE)</f>
        <v>63700</v>
      </c>
      <c r="D315">
        <f>VLOOKUP($A315,Sheet4!$A$8:$D$414,4,FALSE)</f>
        <v>64000</v>
      </c>
      <c r="E315">
        <v>64700</v>
      </c>
      <c r="K315" t="s">
        <v>376</v>
      </c>
      <c r="L315" t="s">
        <v>460</v>
      </c>
      <c r="N315">
        <f>(VLOOKUP($K315,Sheet3!$A$3:$E$355,2,FALSE)*1000)/(VLOOKUP($K315,$A$8:$E$413,2,FALSE))</f>
        <v>23.441048034934497</v>
      </c>
      <c r="O315">
        <f>(VLOOKUP($K315,Sheet3!$A$3:$E$355,3,FALSE)*1000)/(VLOOKUP($K315,$A$8:$E$413,3,FALSE))</f>
        <v>24.516407599309154</v>
      </c>
      <c r="P315">
        <f>(VLOOKUP($K315,Sheet3!$A$3:$E$355,4,FALSE)*1000)/(VLOOKUP($K315,$A$8:$E$413,4,FALSE))</f>
        <v>26.395547945205479</v>
      </c>
      <c r="Q315">
        <f>(VLOOKUP($K315,Sheet3!$A$3:$E$355,5,FALSE)*1000)/(VLOOKUP($K315,$A$8:$E$413,5,FALSE))</f>
        <v>30.883602378929481</v>
      </c>
      <c r="R315" t="str">
        <f>IF(VLOOKUP($K315,Sheet5!$A$1:$C$384,3,FALSE)="SD",VLOOKUP($K315,Sheet5!$A$1:$B$384,2,FALSE),"oops")</f>
        <v>Hampshire</v>
      </c>
      <c r="S315" t="str">
        <f t="shared" si="8"/>
        <v>Winchester</v>
      </c>
      <c r="T315">
        <f>N315+IF($R315="oops",0,VLOOKUP($R315,'unitaries counties'!$K$2:$Q$36,4,FALSE))</f>
        <v>23.496360318870888</v>
      </c>
      <c r="U315">
        <f>O315+IF($R315="oops",0,VLOOKUP($R315,'unitaries counties'!$K$2:$Q$36,4,FALSE))</f>
        <v>24.571719883245546</v>
      </c>
      <c r="V315">
        <f>P315+IF($R315="oops",0,VLOOKUP($R315,'unitaries counties'!$K$2:$Q$36,4,FALSE))</f>
        <v>26.45086022914187</v>
      </c>
      <c r="W315">
        <f>Q315+IF($R315="oops",0,VLOOKUP($R315,'unitaries counties'!$K$2:$Q$36,4,FALSE))</f>
        <v>30.938914662865873</v>
      </c>
    </row>
    <row r="316" spans="1:23" x14ac:dyDescent="0.25">
      <c r="A316" t="s">
        <v>419</v>
      </c>
      <c r="B316">
        <f>VLOOKUP($A316,Sheet4!$A$8:$D$414,2,FALSE)</f>
        <v>52900</v>
      </c>
      <c r="C316">
        <f>VLOOKUP($A316,Sheet4!$A$8:$D$414,3,FALSE)</f>
        <v>53300</v>
      </c>
      <c r="D316">
        <f>VLOOKUP($A316,Sheet4!$A$8:$D$414,4,FALSE)</f>
        <v>53700</v>
      </c>
      <c r="E316">
        <v>53900</v>
      </c>
      <c r="K316" t="s">
        <v>130</v>
      </c>
      <c r="L316" t="s">
        <v>458</v>
      </c>
      <c r="N316">
        <f>(VLOOKUP($K316,Sheet3!$A$3:$E$355,2,FALSE)*1000)/(VLOOKUP($K316,$A$8:$E$413,2,FALSE))</f>
        <v>15.737359550561798</v>
      </c>
      <c r="O316">
        <f>(VLOOKUP($K316,Sheet3!$A$3:$E$355,3,FALSE)*1000)/(VLOOKUP($K316,$A$8:$E$413,3,FALSE))</f>
        <v>15.326388888888889</v>
      </c>
      <c r="P316">
        <f>(VLOOKUP($K316,Sheet3!$A$3:$E$355,4,FALSE)*1000)/(VLOOKUP($K316,$A$8:$E$413,4,FALSE))</f>
        <v>15.527222605099931</v>
      </c>
      <c r="Q316">
        <f>(VLOOKUP($K316,Sheet3!$A$3:$E$355,5,FALSE)*1000)/(VLOOKUP($K316,$A$8:$E$413,5,FALSE))</f>
        <v>17.860082304526749</v>
      </c>
      <c r="R316" t="str">
        <f>IF(VLOOKUP($K316,Sheet5!$A$1:$C$384,3,FALSE)="SD",VLOOKUP($K316,Sheet5!$A$1:$B$384,2,FALSE),"oops")</f>
        <v>oops</v>
      </c>
      <c r="S316" t="str">
        <f t="shared" si="8"/>
        <v>Windsor and Maidenhead</v>
      </c>
      <c r="T316">
        <f>N316+IF($R316="oops",0,VLOOKUP($R316,'unitaries counties'!$K$2:$Q$36,4,FALSE))</f>
        <v>15.737359550561798</v>
      </c>
      <c r="U316">
        <f>O316+IF($R316="oops",0,VLOOKUP($R316,'unitaries counties'!$K$2:$Q$36,4,FALSE))</f>
        <v>15.326388888888889</v>
      </c>
      <c r="V316">
        <f>P316+IF($R316="oops",0,VLOOKUP($R316,'unitaries counties'!$K$2:$Q$36,4,FALSE))</f>
        <v>15.527222605099931</v>
      </c>
      <c r="W316">
        <f>Q316+IF($R316="oops",0,VLOOKUP($R316,'unitaries counties'!$K$2:$Q$36,4,FALSE))</f>
        <v>17.860082304526749</v>
      </c>
    </row>
    <row r="317" spans="1:23" x14ac:dyDescent="0.25">
      <c r="A317" t="s">
        <v>420</v>
      </c>
      <c r="B317">
        <f>VLOOKUP($A317,Sheet4!$A$8:$D$414,2,FALSE)</f>
        <v>47300</v>
      </c>
      <c r="C317">
        <f>VLOOKUP($A317,Sheet4!$A$8:$D$414,3,FALSE)</f>
        <v>47700</v>
      </c>
      <c r="D317">
        <f>VLOOKUP($A317,Sheet4!$A$8:$D$414,4,FALSE)</f>
        <v>47900</v>
      </c>
      <c r="E317">
        <v>48000</v>
      </c>
      <c r="K317" t="s">
        <v>39</v>
      </c>
      <c r="L317" t="s">
        <v>456</v>
      </c>
      <c r="N317">
        <f>(VLOOKUP($K317,Sheet3!$A$3:$E$355,2,FALSE)*1000)/(VLOOKUP($K317,$A$8:$E$413,2,FALSE))</f>
        <v>4.6507237256135934</v>
      </c>
      <c r="O317">
        <f>(VLOOKUP($K317,Sheet3!$A$3:$E$355,3,FALSE)*1000)/(VLOOKUP($K317,$A$8:$E$413,3,FALSE))</f>
        <v>4.3654026950799123</v>
      </c>
      <c r="P317">
        <f>(VLOOKUP($K317,Sheet3!$A$3:$E$355,4,FALSE)*1000)/(VLOOKUP($K317,$A$8:$E$413,4,FALSE))</f>
        <v>2.7141963727329581</v>
      </c>
      <c r="Q317">
        <f>(VLOOKUP($K317,Sheet3!$A$3:$E$355,5,FALSE)*1000)/(VLOOKUP($K317,$A$8:$E$413,5,FALSE))</f>
        <v>2.6577139287945033</v>
      </c>
      <c r="R317" t="str">
        <f>IF(VLOOKUP($K317,Sheet5!$A$1:$C$384,3,FALSE)="SD",VLOOKUP($K317,Sheet5!$A$1:$B$384,2,FALSE),"oops")</f>
        <v>oops</v>
      </c>
      <c r="S317" t="str">
        <f t="shared" si="8"/>
        <v>Wirral</v>
      </c>
      <c r="T317">
        <f>N317+IF($R317="oops",0,VLOOKUP($R317,'unitaries counties'!$K$2:$Q$36,4,FALSE))</f>
        <v>4.6507237256135934</v>
      </c>
      <c r="U317">
        <f>O317+IF($R317="oops",0,VLOOKUP($R317,'unitaries counties'!$K$2:$Q$36,4,FALSE))</f>
        <v>4.3654026950799123</v>
      </c>
      <c r="V317">
        <f>P317+IF($R317="oops",0,VLOOKUP($R317,'unitaries counties'!$K$2:$Q$36,4,FALSE))</f>
        <v>2.7141963727329581</v>
      </c>
      <c r="W317">
        <f>Q317+IF($R317="oops",0,VLOOKUP($R317,'unitaries counties'!$K$2:$Q$36,4,FALSE))</f>
        <v>2.6577139287945033</v>
      </c>
    </row>
    <row r="318" spans="1:23" x14ac:dyDescent="0.25">
      <c r="A318" t="s">
        <v>421</v>
      </c>
      <c r="B318">
        <f>VLOOKUP($A318,Sheet4!$A$8:$D$414,2,FALSE)</f>
        <v>87000</v>
      </c>
      <c r="C318">
        <f>VLOOKUP($A318,Sheet4!$A$8:$D$414,3,FALSE)</f>
        <v>87200</v>
      </c>
      <c r="D318">
        <f>VLOOKUP($A318,Sheet4!$A$8:$D$414,4,FALSE)</f>
        <v>87300</v>
      </c>
      <c r="E318">
        <v>87800</v>
      </c>
      <c r="K318" t="s">
        <v>404</v>
      </c>
      <c r="L318" t="s">
        <v>457</v>
      </c>
      <c r="N318">
        <f>(VLOOKUP($K318,Sheet3!$A$3:$E$355,2,FALSE)*1000)/(VLOOKUP($K318,$A$8:$E$413,2,FALSE))</f>
        <v>39.296066252587991</v>
      </c>
      <c r="O318">
        <f>(VLOOKUP($K318,Sheet3!$A$3:$E$355,3,FALSE)*1000)/(VLOOKUP($K318,$A$8:$E$413,3,FALSE))</f>
        <v>39.867617107942976</v>
      </c>
      <c r="P318">
        <f>(VLOOKUP($K318,Sheet3!$A$3:$E$355,4,FALSE)*1000)/(VLOOKUP($K318,$A$8:$E$413,4,FALSE))</f>
        <v>35.447236180904525</v>
      </c>
      <c r="Q318">
        <f>(VLOOKUP($K318,Sheet3!$A$3:$E$355,5,FALSE)*1000)/(VLOOKUP($K318,$A$8:$E$413,5,FALSE))</f>
        <v>36.327967806841045</v>
      </c>
      <c r="R318" t="str">
        <f>IF(VLOOKUP($K318,Sheet5!$A$1:$C$384,3,FALSE)="SD",VLOOKUP($K318,Sheet5!$A$1:$B$384,2,FALSE),"oops")</f>
        <v>Surrey</v>
      </c>
      <c r="S318" t="str">
        <f t="shared" si="8"/>
        <v>Woking</v>
      </c>
      <c r="T318">
        <f>N318+IF($R318="oops",0,VLOOKUP($R318,'unitaries counties'!$K$2:$Q$36,4,FALSE))</f>
        <v>38.314652945593288</v>
      </c>
      <c r="U318">
        <f>O318+IF($R318="oops",0,VLOOKUP($R318,'unitaries counties'!$K$2:$Q$36,4,FALSE))</f>
        <v>38.886203800948273</v>
      </c>
      <c r="V318">
        <f>P318+IF($R318="oops",0,VLOOKUP($R318,'unitaries counties'!$K$2:$Q$36,4,FALSE))</f>
        <v>34.465822873909822</v>
      </c>
      <c r="W318">
        <f>Q318+IF($R318="oops",0,VLOOKUP($R318,'unitaries counties'!$K$2:$Q$36,4,FALSE))</f>
        <v>35.346554499846341</v>
      </c>
    </row>
    <row r="319" spans="1:23" x14ac:dyDescent="0.25">
      <c r="A319" t="s">
        <v>422</v>
      </c>
      <c r="B319">
        <f>VLOOKUP($A319,Sheet4!$A$8:$D$414,2,FALSE)</f>
        <v>67800</v>
      </c>
      <c r="C319">
        <f>VLOOKUP($A319,Sheet4!$A$8:$D$414,3,FALSE)</f>
        <v>67900</v>
      </c>
      <c r="D319">
        <f>VLOOKUP($A319,Sheet4!$A$8:$D$414,4,FALSE)</f>
        <v>69000</v>
      </c>
      <c r="E319">
        <v>69300</v>
      </c>
      <c r="K319" t="s">
        <v>131</v>
      </c>
      <c r="L319" t="s">
        <v>456</v>
      </c>
      <c r="N319">
        <f>(VLOOKUP($K319,Sheet3!$A$3:$E$355,2,FALSE)*1000)/(VLOOKUP($K319,$A$8:$E$413,2,FALSE))</f>
        <v>2.775616083009079</v>
      </c>
      <c r="O319">
        <f>(VLOOKUP($K319,Sheet3!$A$3:$E$355,3,FALSE)*1000)/(VLOOKUP($K319,$A$8:$E$413,3,FALSE))</f>
        <v>3.0963154492566258</v>
      </c>
      <c r="P319">
        <f>(VLOOKUP($K319,Sheet3!$A$3:$E$355,4,FALSE)*1000)/(VLOOKUP($K319,$A$8:$E$413,4,FALSE))</f>
        <v>4.0865074241446093</v>
      </c>
      <c r="Q319">
        <f>(VLOOKUP($K319,Sheet3!$A$3:$E$355,5,FALSE)*1000)/(VLOOKUP($K319,$A$8:$E$413,5,FALSE))</f>
        <v>4.5564773452456926</v>
      </c>
      <c r="R319" t="str">
        <f>IF(VLOOKUP($K319,Sheet5!$A$1:$C$384,3,FALSE)="SD",VLOOKUP($K319,Sheet5!$A$1:$B$384,2,FALSE),"oops")</f>
        <v>oops</v>
      </c>
      <c r="S319" t="str">
        <f t="shared" si="8"/>
        <v>Wokingham</v>
      </c>
      <c r="T319">
        <f>N319+IF($R319="oops",0,VLOOKUP($R319,'unitaries counties'!$K$2:$Q$36,4,FALSE))</f>
        <v>2.775616083009079</v>
      </c>
      <c r="U319">
        <f>O319+IF($R319="oops",0,VLOOKUP($R319,'unitaries counties'!$K$2:$Q$36,4,FALSE))</f>
        <v>3.0963154492566258</v>
      </c>
      <c r="V319">
        <f>P319+IF($R319="oops",0,VLOOKUP($R319,'unitaries counties'!$K$2:$Q$36,4,FALSE))</f>
        <v>4.0865074241446093</v>
      </c>
      <c r="W319">
        <f>Q319+IF($R319="oops",0,VLOOKUP($R319,'unitaries counties'!$K$2:$Q$36,4,FALSE))</f>
        <v>4.5564773452456926</v>
      </c>
    </row>
    <row r="320" spans="1:23" x14ac:dyDescent="0.25">
      <c r="A320" t="s">
        <v>423</v>
      </c>
      <c r="B320">
        <f>VLOOKUP($A320,Sheet4!$A$8:$D$414,2,FALSE)</f>
        <v>45100</v>
      </c>
      <c r="C320">
        <f>VLOOKUP($A320,Sheet4!$A$8:$D$414,3,FALSE)</f>
        <v>45200</v>
      </c>
      <c r="D320">
        <f>VLOOKUP($A320,Sheet4!$A$8:$D$414,4,FALSE)</f>
        <v>45200</v>
      </c>
      <c r="E320">
        <v>45300</v>
      </c>
      <c r="K320" t="s">
        <v>74</v>
      </c>
      <c r="L320" t="s">
        <v>457</v>
      </c>
      <c r="N320">
        <f>(VLOOKUP($K320,Sheet3!$A$3:$E$355,2,FALSE)*1000)/(VLOOKUP($K320,$A$8:$E$413,2,FALSE))</f>
        <v>7.1016260162601625</v>
      </c>
      <c r="O320">
        <f>(VLOOKUP($K320,Sheet3!$A$3:$E$355,3,FALSE)*1000)/(VLOOKUP($K320,$A$8:$E$413,3,FALSE))</f>
        <v>6.2318255250403878</v>
      </c>
      <c r="P320">
        <f>(VLOOKUP($K320,Sheet3!$A$3:$E$355,4,FALSE)*1000)/(VLOOKUP($K320,$A$8:$E$413,4,FALSE))</f>
        <v>4.4257703081232496</v>
      </c>
      <c r="Q320">
        <f>(VLOOKUP($K320,Sheet3!$A$3:$E$355,5,FALSE)*1000)/(VLOOKUP($K320,$A$8:$E$413,5,FALSE))</f>
        <v>3.7051792828685257</v>
      </c>
      <c r="R320" t="str">
        <f>IF(VLOOKUP($K320,Sheet5!$A$1:$C$384,3,FALSE)="SD",VLOOKUP($K320,Sheet5!$A$1:$B$384,2,FALSE),"oops")</f>
        <v>oops</v>
      </c>
      <c r="S320" t="str">
        <f t="shared" si="8"/>
        <v>Wolverhampton</v>
      </c>
      <c r="T320">
        <f>N320+IF($R320="oops",0,VLOOKUP($R320,'unitaries counties'!$K$2:$Q$36,4,FALSE))</f>
        <v>7.1016260162601625</v>
      </c>
      <c r="U320">
        <f>O320+IF($R320="oops",0,VLOOKUP($R320,'unitaries counties'!$K$2:$Q$36,4,FALSE))</f>
        <v>6.2318255250403878</v>
      </c>
      <c r="V320">
        <f>P320+IF($R320="oops",0,VLOOKUP($R320,'unitaries counties'!$K$2:$Q$36,4,FALSE))</f>
        <v>4.4257703081232496</v>
      </c>
      <c r="W320">
        <f>Q320+IF($R320="oops",0,VLOOKUP($R320,'unitaries counties'!$K$2:$Q$36,4,FALSE))</f>
        <v>3.7051792828685257</v>
      </c>
    </row>
    <row r="321" spans="1:23" x14ac:dyDescent="0.25">
      <c r="A321" t="s">
        <v>424</v>
      </c>
      <c r="B321">
        <f>VLOOKUP($A321,Sheet4!$A$8:$D$414,2,FALSE)</f>
        <v>98600</v>
      </c>
      <c r="C321">
        <f>VLOOKUP($A321,Sheet4!$A$8:$D$414,3,FALSE)</f>
        <v>99000</v>
      </c>
      <c r="D321">
        <f>VLOOKUP($A321,Sheet4!$A$8:$D$414,4,FALSE)</f>
        <v>99300</v>
      </c>
      <c r="E321">
        <v>99500</v>
      </c>
      <c r="K321" t="s">
        <v>313</v>
      </c>
      <c r="L321" t="s">
        <v>458</v>
      </c>
      <c r="N321">
        <f>(VLOOKUP($K321,Sheet3!$A$3:$E$355,2,FALSE)*1000)/(VLOOKUP($K321,$A$8:$E$413,2,FALSE))</f>
        <v>15.427394438722967</v>
      </c>
      <c r="O321">
        <f>(VLOOKUP($K321,Sheet3!$A$3:$E$355,3,FALSE)*1000)/(VLOOKUP($K321,$A$8:$E$413,3,FALSE))</f>
        <v>22.210849539406347</v>
      </c>
      <c r="P321">
        <f>(VLOOKUP($K321,Sheet3!$A$3:$E$355,4,FALSE)*1000)/(VLOOKUP($K321,$A$8:$E$413,4,FALSE))</f>
        <v>23.667679837892603</v>
      </c>
      <c r="Q321">
        <f>(VLOOKUP($K321,Sheet3!$A$3:$E$355,5,FALSE)*1000)/(VLOOKUP($K321,$A$8:$E$413,5,FALSE))</f>
        <v>20.813253012048193</v>
      </c>
      <c r="R321" t="str">
        <f>IF(VLOOKUP($K321,Sheet5!$A$1:$C$384,3,FALSE)="SD",VLOOKUP($K321,Sheet5!$A$1:$B$384,2,FALSE),"oops")</f>
        <v>Worcestershire</v>
      </c>
      <c r="S321" t="str">
        <f t="shared" si="8"/>
        <v>Worcester</v>
      </c>
      <c r="T321">
        <f>N321+IF($R321="oops",0,VLOOKUP($R321,'unitaries counties'!$K$2:$Q$36,4,FALSE))</f>
        <v>15.299348911424373</v>
      </c>
      <c r="U321">
        <f>O321+IF($R321="oops",0,VLOOKUP($R321,'unitaries counties'!$K$2:$Q$36,4,FALSE))</f>
        <v>22.082804012107751</v>
      </c>
      <c r="V321">
        <f>P321+IF($R321="oops",0,VLOOKUP($R321,'unitaries counties'!$K$2:$Q$36,4,FALSE))</f>
        <v>23.539634310594007</v>
      </c>
      <c r="W321">
        <f>Q321+IF($R321="oops",0,VLOOKUP($R321,'unitaries counties'!$K$2:$Q$36,4,FALSE))</f>
        <v>20.685207484749597</v>
      </c>
    </row>
    <row r="322" spans="1:23" x14ac:dyDescent="0.25">
      <c r="A322" t="s">
        <v>425</v>
      </c>
      <c r="B322">
        <f>VLOOKUP($A322,Sheet4!$A$8:$D$414,2,FALSE)</f>
        <v>65000</v>
      </c>
      <c r="C322">
        <f>VLOOKUP($A322,Sheet4!$A$8:$D$414,3,FALSE)</f>
        <v>65000</v>
      </c>
      <c r="D322">
        <f>VLOOKUP($A322,Sheet4!$A$8:$D$414,4,FALSE)</f>
        <v>65100</v>
      </c>
      <c r="E322">
        <v>65000</v>
      </c>
      <c r="K322" t="s">
        <v>411</v>
      </c>
      <c r="L322" t="s">
        <v>456</v>
      </c>
      <c r="N322">
        <f>(VLOOKUP($K322,Sheet3!$A$3:$E$355,2,FALSE)*1000)/(VLOOKUP($K322,$A$8:$E$413,2,FALSE))</f>
        <v>8.5894941634241242</v>
      </c>
      <c r="O322">
        <f>(VLOOKUP($K322,Sheet3!$A$3:$E$355,3,FALSE)*1000)/(VLOOKUP($K322,$A$8:$E$413,3,FALSE))</f>
        <v>5.2504816955684008</v>
      </c>
      <c r="P322">
        <f>(VLOOKUP($K322,Sheet3!$A$3:$E$355,4,FALSE)*1000)/(VLOOKUP($K322,$A$8:$E$413,4,FALSE))</f>
        <v>9.276190476190477</v>
      </c>
      <c r="Q322">
        <f>(VLOOKUP($K322,Sheet3!$A$3:$E$355,5,FALSE)*1000)/(VLOOKUP($K322,$A$8:$E$413,5,FALSE))</f>
        <v>9.56480605487228</v>
      </c>
      <c r="R322" t="str">
        <f>IF(VLOOKUP($K322,Sheet5!$A$1:$C$384,3,FALSE)="SD",VLOOKUP($K322,Sheet5!$A$1:$B$384,2,FALSE),"oops")</f>
        <v>West Sussex</v>
      </c>
      <c r="S322" t="str">
        <f t="shared" si="8"/>
        <v>Worthing</v>
      </c>
      <c r="T322">
        <f>N322+IF($R322="oops",0,VLOOKUP($R322,'unitaries counties'!$K$2:$Q$36,4,FALSE))</f>
        <v>7.421152454881411</v>
      </c>
      <c r="U322">
        <f>O322+IF($R322="oops",0,VLOOKUP($R322,'unitaries counties'!$K$2:$Q$36,4,FALSE))</f>
        <v>4.0821399870256876</v>
      </c>
      <c r="V322">
        <f>P322+IF($R322="oops",0,VLOOKUP($R322,'unitaries counties'!$K$2:$Q$36,4,FALSE))</f>
        <v>8.1078487676477629</v>
      </c>
      <c r="W322">
        <f>Q322+IF($R322="oops",0,VLOOKUP($R322,'unitaries counties'!$K$2:$Q$36,4,FALSE))</f>
        <v>8.3964643463295658</v>
      </c>
    </row>
    <row r="323" spans="1:23" x14ac:dyDescent="0.25">
      <c r="A323" t="s">
        <v>426</v>
      </c>
      <c r="B323">
        <f>VLOOKUP($A323,Sheet4!$A$8:$D$414,2,FALSE)</f>
        <v>114000</v>
      </c>
      <c r="C323">
        <f>VLOOKUP($A323,Sheet4!$A$8:$D$414,3,FALSE)</f>
        <v>114900</v>
      </c>
      <c r="D323">
        <f>VLOOKUP($A323,Sheet4!$A$8:$D$414,4,FALSE)</f>
        <v>115600</v>
      </c>
      <c r="E323">
        <v>116100</v>
      </c>
      <c r="K323" t="s">
        <v>314</v>
      </c>
      <c r="L323" t="s">
        <v>459</v>
      </c>
      <c r="N323">
        <f>(VLOOKUP($K323,Sheet3!$A$3:$E$355,2,FALSE)*1000)/(VLOOKUP($K323,$A$8:$E$413,2,FALSE))</f>
        <v>12.283261802575108</v>
      </c>
      <c r="O323">
        <f>(VLOOKUP($K323,Sheet3!$A$3:$E$355,3,FALSE)*1000)/(VLOOKUP($K323,$A$8:$E$413,3,FALSE))</f>
        <v>11.35158254918734</v>
      </c>
      <c r="P323">
        <f>(VLOOKUP($K323,Sheet3!$A$3:$E$355,4,FALSE)*1000)/(VLOOKUP($K323,$A$8:$E$413,4,FALSE))</f>
        <v>11.92997438087105</v>
      </c>
      <c r="Q323">
        <f>(VLOOKUP($K323,Sheet3!$A$3:$E$355,5,FALSE)*1000)/(VLOOKUP($K323,$A$8:$E$413,5,FALSE))</f>
        <v>12.650807136788446</v>
      </c>
      <c r="R323" t="str">
        <f>IF(VLOOKUP($K323,Sheet5!$A$1:$C$384,3,FALSE)="SD",VLOOKUP($K323,Sheet5!$A$1:$B$384,2,FALSE),"oops")</f>
        <v>Worcestershire</v>
      </c>
      <c r="S323" t="str">
        <f t="shared" ref="S323:S326" si="9">K323</f>
        <v>Wychavon</v>
      </c>
      <c r="T323">
        <f>N323+IF($R323="oops",0,VLOOKUP($R323,'unitaries counties'!$K$2:$Q$36,4,FALSE))</f>
        <v>12.155216275276514</v>
      </c>
      <c r="U323">
        <f>O323+IF($R323="oops",0,VLOOKUP($R323,'unitaries counties'!$K$2:$Q$36,4,FALSE))</f>
        <v>11.223537021888745</v>
      </c>
      <c r="V323">
        <f>P323+IF($R323="oops",0,VLOOKUP($R323,'unitaries counties'!$K$2:$Q$36,4,FALSE))</f>
        <v>11.801928853572456</v>
      </c>
      <c r="W323">
        <f>Q323+IF($R323="oops",0,VLOOKUP($R323,'unitaries counties'!$K$2:$Q$36,4,FALSE))</f>
        <v>12.522761609489852</v>
      </c>
    </row>
    <row r="324" spans="1:23" x14ac:dyDescent="0.25">
      <c r="A324" t="s">
        <v>427</v>
      </c>
      <c r="B324">
        <f>VLOOKUP($A324,Sheet4!$A$8:$D$414,2,FALSE)</f>
        <v>82800</v>
      </c>
      <c r="C324">
        <f>VLOOKUP($A324,Sheet4!$A$8:$D$414,3,FALSE)</f>
        <v>82600</v>
      </c>
      <c r="D324">
        <f>VLOOKUP($A324,Sheet4!$A$8:$D$414,4,FALSE)</f>
        <v>83200</v>
      </c>
      <c r="E324">
        <v>83600</v>
      </c>
      <c r="K324" t="s">
        <v>360</v>
      </c>
      <c r="L324" t="s">
        <v>453</v>
      </c>
      <c r="N324">
        <f>(VLOOKUP($K324,Sheet3!$A$3:$E$355,2,FALSE)*1000)/(VLOOKUP($K324,$A$8:$E$413,2,FALSE))</f>
        <v>3.9668442865600948</v>
      </c>
      <c r="O324">
        <f>(VLOOKUP($K324,Sheet3!$A$3:$E$355,3,FALSE)*1000)/(VLOOKUP($K324,$A$8:$E$413,3,FALSE))</f>
        <v>5.3141514973576038</v>
      </c>
      <c r="P324">
        <f>(VLOOKUP($K324,Sheet3!$A$3:$E$355,4,FALSE)*1000)/(VLOOKUP($K324,$A$8:$E$413,4,FALSE))</f>
        <v>5.8197674418604652</v>
      </c>
      <c r="Q324">
        <f>(VLOOKUP($K324,Sheet3!$A$3:$E$355,5,FALSE)*1000)/(VLOOKUP($K324,$A$8:$E$413,5,FALSE))</f>
        <v>5.6203115983843048</v>
      </c>
      <c r="R324" t="str">
        <f>IF(VLOOKUP($K324,Sheet5!$A$1:$C$384,3,FALSE)="SD",VLOOKUP($K324,Sheet5!$A$1:$B$384,2,FALSE),"oops")</f>
        <v>Buckinghamshire</v>
      </c>
      <c r="S324" t="str">
        <f t="shared" si="9"/>
        <v>Wycombe</v>
      </c>
      <c r="T324">
        <f>N324+IF($R324="oops",0,VLOOKUP($R324,'unitaries counties'!$K$2:$Q$36,4,FALSE))</f>
        <v>4.1573013835929737</v>
      </c>
      <c r="U324">
        <f>O324+IF($R324="oops",0,VLOOKUP($R324,'unitaries counties'!$K$2:$Q$36,4,FALSE))</f>
        <v>5.5046085943904828</v>
      </c>
      <c r="V324">
        <f>P324+IF($R324="oops",0,VLOOKUP($R324,'unitaries counties'!$K$2:$Q$36,4,FALSE))</f>
        <v>6.0102245388933442</v>
      </c>
      <c r="W324">
        <f>Q324+IF($R324="oops",0,VLOOKUP($R324,'unitaries counties'!$K$2:$Q$36,4,FALSE))</f>
        <v>5.8107686954171838</v>
      </c>
    </row>
    <row r="325" spans="1:23" x14ac:dyDescent="0.25">
      <c r="A325" t="s">
        <v>428</v>
      </c>
      <c r="B325">
        <f>VLOOKUP($A325,Sheet4!$A$8:$D$414,2,FALSE)</f>
        <v>82000</v>
      </c>
      <c r="C325">
        <f>VLOOKUP($A325,Sheet4!$A$8:$D$414,3,FALSE)</f>
        <v>81900</v>
      </c>
      <c r="D325">
        <f>VLOOKUP($A325,Sheet4!$A$8:$D$414,4,FALSE)</f>
        <v>82200</v>
      </c>
      <c r="E325">
        <v>82700</v>
      </c>
      <c r="K325" t="s">
        <v>253</v>
      </c>
      <c r="L325" t="s">
        <v>453</v>
      </c>
      <c r="N325">
        <f>(VLOOKUP($K325,Sheet3!$A$3:$E$355,2,FALSE)*1000)/(VLOOKUP($K325,$A$8:$E$413,2,FALSE))</f>
        <v>4.8103607770582792</v>
      </c>
      <c r="O325">
        <f>(VLOOKUP($K325,Sheet3!$A$3:$E$355,3,FALSE)*1000)/(VLOOKUP($K325,$A$8:$E$413,3,FALSE))</f>
        <v>4.4207599629286376</v>
      </c>
      <c r="P325">
        <f>(VLOOKUP($K325,Sheet3!$A$3:$E$355,4,FALSE)*1000)/(VLOOKUP($K325,$A$8:$E$413,4,FALSE))</f>
        <v>3.6025998142989786</v>
      </c>
      <c r="Q325">
        <f>(VLOOKUP($K325,Sheet3!$A$3:$E$355,5,FALSE)*1000)/(VLOOKUP($K325,$A$8:$E$413,5,FALSE))</f>
        <v>2.8730305838739572</v>
      </c>
      <c r="R325" t="str">
        <f>IF(VLOOKUP($K325,Sheet5!$A$1:$C$384,3,FALSE)="SD",VLOOKUP($K325,Sheet5!$A$1:$B$384,2,FALSE),"oops")</f>
        <v>Lancashire</v>
      </c>
      <c r="S325" t="str">
        <f t="shared" si="9"/>
        <v>Wyre</v>
      </c>
      <c r="T325">
        <f>N325+IF($R325="oops",0,VLOOKUP($R325,'unitaries counties'!$K$2:$Q$36,4,FALSE))</f>
        <v>4.7261755696018755</v>
      </c>
      <c r="U325">
        <f>O325+IF($R325="oops",0,VLOOKUP($R325,'unitaries counties'!$K$2:$Q$36,4,FALSE))</f>
        <v>4.3365747554722338</v>
      </c>
      <c r="V325">
        <f>P325+IF($R325="oops",0,VLOOKUP($R325,'unitaries counties'!$K$2:$Q$36,4,FALSE))</f>
        <v>3.5184146068425743</v>
      </c>
      <c r="W325">
        <f>Q325+IF($R325="oops",0,VLOOKUP($R325,'unitaries counties'!$K$2:$Q$36,4,FALSE))</f>
        <v>2.7888453764175529</v>
      </c>
    </row>
    <row r="326" spans="1:23" x14ac:dyDescent="0.25">
      <c r="A326" t="s">
        <v>429</v>
      </c>
      <c r="B326">
        <f>VLOOKUP($A326,Sheet4!$A$8:$D$414,2,FALSE)</f>
        <v>119300</v>
      </c>
      <c r="C326">
        <f>VLOOKUP($A326,Sheet4!$A$8:$D$414,3,FALSE)</f>
        <v>120700</v>
      </c>
      <c r="D326">
        <f>VLOOKUP($A326,Sheet4!$A$8:$D$414,4,FALSE)</f>
        <v>121900</v>
      </c>
      <c r="E326">
        <v>123400</v>
      </c>
      <c r="K326" t="s">
        <v>315</v>
      </c>
      <c r="L326" t="s">
        <v>453</v>
      </c>
      <c r="N326">
        <f>(VLOOKUP($K326,Sheet3!$A$3:$E$355,2,FALSE)*1000)/(VLOOKUP($K326,$A$8:$E$413,2,FALSE))</f>
        <v>5.204081632653061</v>
      </c>
      <c r="O326">
        <f>(VLOOKUP($K326,Sheet3!$A$3:$E$355,3,FALSE)*1000)/(VLOOKUP($K326,$A$8:$E$413,3,FALSE))</f>
        <v>5.229826353421859</v>
      </c>
      <c r="P326">
        <f>(VLOOKUP($K326,Sheet3!$A$3:$E$355,4,FALSE)*1000)/(VLOOKUP($K326,$A$8:$E$413,4,FALSE))</f>
        <v>4.5102040816326534</v>
      </c>
      <c r="Q326">
        <f>(VLOOKUP($K326,Sheet3!$A$3:$E$355,5,FALSE)*1000)/(VLOOKUP($K326,$A$8:$E$413,5,FALSE))</f>
        <v>4.2915392456676864</v>
      </c>
      <c r="R326" t="str">
        <f>IF(VLOOKUP($K326,Sheet5!$A$1:$C$384,3,FALSE)="SD",VLOOKUP($K326,Sheet5!$A$1:$B$384,2,FALSE),"oops")</f>
        <v>Worcestershire</v>
      </c>
      <c r="S326" t="str">
        <f t="shared" si="9"/>
        <v>Wyre Forest</v>
      </c>
      <c r="T326">
        <f>N326+IF($R326="oops",0,VLOOKUP($R326,'unitaries counties'!$K$2:$Q$36,4,FALSE))</f>
        <v>5.0760361053544658</v>
      </c>
      <c r="U326">
        <f>O326+IF($R326="oops",0,VLOOKUP($R326,'unitaries counties'!$K$2:$Q$36,4,FALSE))</f>
        <v>5.1017808261232638</v>
      </c>
      <c r="V326">
        <f>P326+IF($R326="oops",0,VLOOKUP($R326,'unitaries counties'!$K$2:$Q$36,4,FALSE))</f>
        <v>4.3821585543340582</v>
      </c>
      <c r="W326">
        <f>Q326+IF($R326="oops",0,VLOOKUP($R326,'unitaries counties'!$K$2:$Q$36,4,FALSE))</f>
        <v>4.1634937183690912</v>
      </c>
    </row>
    <row r="327" spans="1:23" x14ac:dyDescent="0.25">
      <c r="A327" t="s">
        <v>430</v>
      </c>
      <c r="B327">
        <f>VLOOKUP($A327,Sheet4!$A$8:$D$414,2,FALSE)</f>
        <v>111900</v>
      </c>
      <c r="C327">
        <f>VLOOKUP($A327,Sheet4!$A$8:$D$414,3,FALSE)</f>
        <v>112500</v>
      </c>
      <c r="D327">
        <f>VLOOKUP($A327,Sheet4!$A$8:$D$414,4,FALSE)</f>
        <v>113100</v>
      </c>
      <c r="E327">
        <v>113400</v>
      </c>
      <c r="K327" t="s">
        <v>43</v>
      </c>
      <c r="L327" t="s">
        <v>458</v>
      </c>
      <c r="N327">
        <f>(VLOOKUP($K327,Sheet3!$A$3:$E$355,2,FALSE)*1000)/(VLOOKUP($K327,$A$8:$E$413,2,FALSE))</f>
        <v>24.126819126819125</v>
      </c>
      <c r="O327">
        <f>(VLOOKUP($K327,Sheet3!$A$3:$E$355,3,FALSE)*1000)/(VLOOKUP($K327,$A$8:$E$413,3,FALSE))</f>
        <v>22.916453100973861</v>
      </c>
      <c r="P327">
        <f>(VLOOKUP($K327,Sheet3!$A$3:$E$355,4,FALSE)*1000)/(VLOOKUP($K327,$A$8:$E$413,4,FALSE))</f>
        <v>24.079878665318503</v>
      </c>
      <c r="Q327">
        <f>(VLOOKUP($K327,Sheet3!$A$3:$E$355,5,FALSE)*1000)/(VLOOKUP($K327,$A$8:$E$413,5,FALSE))</f>
        <v>25.625</v>
      </c>
      <c r="R327" t="str">
        <f>IF(VLOOKUP($K327,Sheet5!$A$1:$C$384,3,FALSE)="SD",VLOOKUP($K327,Sheet5!$A$1:$B$384,2,FALSE),"oops")</f>
        <v>oops</v>
      </c>
      <c r="S327" t="str">
        <f>K327</f>
        <v>York</v>
      </c>
      <c r="T327">
        <f>N327+IF($R327="oops",0,VLOOKUP($R327,'unitaries counties'!$K$2:$Q$36,4,FALSE))</f>
        <v>24.126819126819125</v>
      </c>
      <c r="U327">
        <f>O327+IF($R327="oops",0,VLOOKUP($R327,'unitaries counties'!$K$2:$Q$36,4,FALSE))</f>
        <v>22.916453100973861</v>
      </c>
      <c r="V327">
        <f>P327+IF($R327="oops",0,VLOOKUP($R327,'unitaries counties'!$K$2:$Q$36,4,FALSE))</f>
        <v>24.079878665318503</v>
      </c>
      <c r="W327">
        <f>Q327+IF($R327="oops",0,VLOOKUP($R327,'unitaries counties'!$K$2:$Q$36,4,FALSE))</f>
        <v>25.625</v>
      </c>
    </row>
    <row r="328" spans="1:23" x14ac:dyDescent="0.25">
      <c r="A328" t="s">
        <v>431</v>
      </c>
      <c r="B328">
        <f>VLOOKUP($A328,Sheet4!$A$8:$D$414,2,FALSE)</f>
        <v>80600</v>
      </c>
      <c r="C328">
        <f>VLOOKUP($A328,Sheet4!$A$8:$D$414,3,FALSE)</f>
        <v>81500</v>
      </c>
      <c r="D328">
        <f>VLOOKUP($A328,Sheet4!$A$8:$D$414,4,FALSE)</f>
        <v>82300</v>
      </c>
      <c r="E328">
        <v>83000</v>
      </c>
    </row>
    <row r="329" spans="1:23" x14ac:dyDescent="0.25">
      <c r="A329" t="s">
        <v>432</v>
      </c>
      <c r="B329">
        <f>VLOOKUP($A329,Sheet4!$A$8:$D$414,2,FALSE)</f>
        <v>108600</v>
      </c>
      <c r="C329">
        <f>VLOOKUP($A329,Sheet4!$A$8:$D$414,3,FALSE)</f>
        <v>109000</v>
      </c>
      <c r="D329">
        <f>VLOOKUP($A329,Sheet4!$A$8:$D$414,4,FALSE)</f>
        <v>109400</v>
      </c>
      <c r="E329">
        <v>109900</v>
      </c>
      <c r="K329" t="s">
        <v>443</v>
      </c>
    </row>
    <row r="330" spans="1:23" x14ac:dyDescent="0.25">
      <c r="A330" t="s">
        <v>433</v>
      </c>
      <c r="B330">
        <f>VLOOKUP($A330,Sheet4!$A$8:$D$414,2,FALSE)</f>
        <v>112900</v>
      </c>
      <c r="C330">
        <f>VLOOKUP($A330,Sheet4!$A$8:$D$414,3,FALSE)</f>
        <v>113800</v>
      </c>
      <c r="D330">
        <f>VLOOKUP($A330,Sheet4!$A$8:$D$414,4,FALSE)</f>
        <v>114900</v>
      </c>
      <c r="E330">
        <v>116100</v>
      </c>
    </row>
    <row r="331" spans="1:23" x14ac:dyDescent="0.25">
      <c r="A331" t="s">
        <v>434</v>
      </c>
      <c r="B331">
        <f>VLOOKUP($A331,Sheet4!$A$8:$D$414,2,FALSE)</f>
        <v>160700</v>
      </c>
      <c r="C331">
        <f>VLOOKUP($A331,Sheet4!$A$8:$D$414,3,FALSE)</f>
        <v>160900</v>
      </c>
      <c r="D331">
        <f>VLOOKUP($A331,Sheet4!$A$8:$D$414,4,FALSE)</f>
        <v>162100</v>
      </c>
      <c r="E331">
        <v>163000</v>
      </c>
      <c r="K331" t="s">
        <v>444</v>
      </c>
    </row>
    <row r="332" spans="1:23" x14ac:dyDescent="0.25">
      <c r="A332" t="s">
        <v>435</v>
      </c>
      <c r="B332">
        <f>VLOOKUP($A332,Sheet4!$A$8:$D$414,2,FALSE)</f>
        <v>109300</v>
      </c>
      <c r="C332">
        <f>VLOOKUP($A332,Sheet4!$A$8:$D$414,3,FALSE)</f>
        <v>109900</v>
      </c>
      <c r="D332">
        <f>VLOOKUP($A332,Sheet4!$A$8:$D$414,4,FALSE)</f>
        <v>110600</v>
      </c>
      <c r="E332">
        <v>111400</v>
      </c>
      <c r="K332" t="s">
        <v>445</v>
      </c>
    </row>
    <row r="333" spans="1:23" x14ac:dyDescent="0.25">
      <c r="A333" t="s">
        <v>436</v>
      </c>
      <c r="B333">
        <f>VLOOKUP($A333,Sheet4!$A$8:$D$414,2,FALSE)</f>
        <v>35100</v>
      </c>
      <c r="C333">
        <f>VLOOKUP($A333,Sheet4!$A$8:$D$414,3,FALSE)</f>
        <v>35000</v>
      </c>
      <c r="D333">
        <f>VLOOKUP($A333,Sheet4!$A$8:$D$414,4,FALSE)</f>
        <v>34600</v>
      </c>
      <c r="E333">
        <v>34600</v>
      </c>
    </row>
    <row r="334" spans="1:23" x14ac:dyDescent="0.25">
      <c r="A334" t="s">
        <v>154</v>
      </c>
      <c r="B334">
        <f>VLOOKUP($A334,Sheet4!$A$8:$D$414,2,FALSE)</f>
        <v>69900</v>
      </c>
      <c r="C334">
        <f>VLOOKUP($A334,Sheet4!$A$8:$D$414,3,FALSE)</f>
        <v>69800</v>
      </c>
      <c r="D334">
        <f>VLOOKUP($A334,Sheet4!$A$8:$D$414,4,FALSE)</f>
        <v>69900</v>
      </c>
      <c r="E334">
        <v>70000</v>
      </c>
    </row>
    <row r="335" spans="1:23" x14ac:dyDescent="0.25">
      <c r="A335" t="s">
        <v>155</v>
      </c>
      <c r="B335">
        <f>VLOOKUP($A335,Sheet4!$A$8:$D$414,2,FALSE)</f>
        <v>120300</v>
      </c>
      <c r="C335">
        <f>VLOOKUP($A335,Sheet4!$A$8:$D$414,3,FALSE)</f>
        <v>121200</v>
      </c>
      <c r="D335">
        <f>VLOOKUP($A335,Sheet4!$A$8:$D$414,4,FALSE)</f>
        <v>121500</v>
      </c>
      <c r="E335">
        <v>122100</v>
      </c>
    </row>
    <row r="336" spans="1:23" x14ac:dyDescent="0.25">
      <c r="A336" t="s">
        <v>156</v>
      </c>
      <c r="B336">
        <f>VLOOKUP($A336,Sheet4!$A$8:$D$414,2,FALSE)</f>
        <v>114600</v>
      </c>
      <c r="C336">
        <f>VLOOKUP($A336,Sheet4!$A$8:$D$414,3,FALSE)</f>
        <v>114700</v>
      </c>
      <c r="D336">
        <f>VLOOKUP($A336,Sheet4!$A$8:$D$414,4,FALSE)</f>
        <v>115300</v>
      </c>
      <c r="E336">
        <v>115500</v>
      </c>
    </row>
    <row r="337" spans="1:23" x14ac:dyDescent="0.25">
      <c r="A337" t="s">
        <v>157</v>
      </c>
      <c r="B337">
        <f>VLOOKUP($A337,Sheet4!$A$8:$D$414,2,FALSE)</f>
        <v>94400</v>
      </c>
      <c r="C337">
        <f>VLOOKUP($A337,Sheet4!$A$8:$D$414,3,FALSE)</f>
        <v>94200</v>
      </c>
      <c r="D337">
        <f>VLOOKUP($A337,Sheet4!$A$8:$D$414,4,FALSE)</f>
        <v>93900</v>
      </c>
      <c r="E337">
        <v>94100</v>
      </c>
      <c r="L337" t="s">
        <v>457</v>
      </c>
      <c r="N337">
        <f>SUMIF($L$2:$L$327,$L337,N$2:N$327)/COUNTIF($L$2:$L$327,$L337)</f>
        <v>18.451410895722251</v>
      </c>
      <c r="O337">
        <f t="shared" ref="O337:Q337" si="10">SUMIF($L$2:$L$327,$L337,O$2:O$327)/COUNTIF($L$2:$L$327,$L337)</f>
        <v>21.954654832611642</v>
      </c>
      <c r="P337">
        <f t="shared" si="10"/>
        <v>26.586634355524858</v>
      </c>
      <c r="Q337">
        <f t="shared" si="10"/>
        <v>25.968976920972256</v>
      </c>
      <c r="T337">
        <f t="shared" ref="T337:W342" si="11">SUMIF($L$2:$L$327,$L337,T$2:T$327)/COUNTIF($L$2:$L$327,$L337)</f>
        <v>18.382297282553612</v>
      </c>
      <c r="U337">
        <f t="shared" si="11"/>
        <v>21.885541219442999</v>
      </c>
      <c r="V337">
        <f t="shared" si="11"/>
        <v>26.517520742356218</v>
      </c>
      <c r="W337">
        <f t="shared" si="11"/>
        <v>25.899863307803614</v>
      </c>
    </row>
    <row r="338" spans="1:23" x14ac:dyDescent="0.25">
      <c r="A338" t="s">
        <v>158</v>
      </c>
      <c r="B338">
        <f>VLOOKUP($A338,Sheet4!$A$8:$D$414,2,FALSE)</f>
        <v>152000</v>
      </c>
      <c r="C338">
        <f>VLOOKUP($A338,Sheet4!$A$8:$D$414,3,FALSE)</f>
        <v>152100</v>
      </c>
      <c r="D338">
        <f>VLOOKUP($A338,Sheet4!$A$8:$D$414,4,FALSE)</f>
        <v>152700</v>
      </c>
      <c r="E338">
        <v>152700</v>
      </c>
      <c r="L338" t="s">
        <v>456</v>
      </c>
      <c r="N338">
        <f t="shared" ref="N338:Q342" si="12">SUMIF($L$2:$L$327,$L338,N$2:N$327)/COUNTIF($L$2:$L$327,$L338)</f>
        <v>7.9334901679455765</v>
      </c>
      <c r="O338">
        <f t="shared" si="12"/>
        <v>7.583737149659421</v>
      </c>
      <c r="P338">
        <f t="shared" si="12"/>
        <v>7.7828074730383419</v>
      </c>
      <c r="Q338">
        <f t="shared" si="12"/>
        <v>8.3330909501410222</v>
      </c>
      <c r="T338">
        <f t="shared" si="11"/>
        <v>7.8124868045996623</v>
      </c>
      <c r="U338">
        <f t="shared" si="11"/>
        <v>7.4627337863135104</v>
      </c>
      <c r="V338">
        <f t="shared" si="11"/>
        <v>7.6618041096924276</v>
      </c>
      <c r="W338">
        <f t="shared" si="11"/>
        <v>8.2120875867951089</v>
      </c>
    </row>
    <row r="339" spans="1:23" x14ac:dyDescent="0.25">
      <c r="A339" t="s">
        <v>159</v>
      </c>
      <c r="B339">
        <f>VLOOKUP($A339,Sheet4!$A$8:$D$414,2,FALSE)</f>
        <v>133300</v>
      </c>
      <c r="C339">
        <f>VLOOKUP($A339,Sheet4!$A$8:$D$414,3,FALSE)</f>
        <v>134000</v>
      </c>
      <c r="D339">
        <f>VLOOKUP($A339,Sheet4!$A$8:$D$414,4,FALSE)</f>
        <v>135100</v>
      </c>
      <c r="E339">
        <v>135900</v>
      </c>
      <c r="L339" t="s">
        <v>458</v>
      </c>
      <c r="N339">
        <f t="shared" si="12"/>
        <v>8.9481971821399497</v>
      </c>
      <c r="O339">
        <f t="shared" si="12"/>
        <v>8.8799971083097837</v>
      </c>
      <c r="P339">
        <f t="shared" si="12"/>
        <v>8.9649131140065048</v>
      </c>
      <c r="Q339">
        <f t="shared" si="12"/>
        <v>9.4265221235575218</v>
      </c>
      <c r="T339">
        <f t="shared" si="11"/>
        <v>8.8989414698109037</v>
      </c>
      <c r="U339">
        <f t="shared" si="11"/>
        <v>8.8307413959807377</v>
      </c>
      <c r="V339">
        <f t="shared" si="11"/>
        <v>8.915657401677457</v>
      </c>
      <c r="W339">
        <f t="shared" si="11"/>
        <v>9.377266411228474</v>
      </c>
    </row>
    <row r="340" spans="1:23" x14ac:dyDescent="0.25">
      <c r="A340" t="s">
        <v>160</v>
      </c>
      <c r="B340">
        <f>VLOOKUP($A340,Sheet4!$A$8:$D$414,2,FALSE)</f>
        <v>133100</v>
      </c>
      <c r="C340">
        <f>VLOOKUP($A340,Sheet4!$A$8:$D$414,3,FALSE)</f>
        <v>132900</v>
      </c>
      <c r="D340">
        <f>VLOOKUP($A340,Sheet4!$A$8:$D$414,4,FALSE)</f>
        <v>133100</v>
      </c>
      <c r="E340">
        <v>133000</v>
      </c>
      <c r="L340" t="s">
        <v>453</v>
      </c>
      <c r="N340">
        <f t="shared" si="12"/>
        <v>7.6901837889539699</v>
      </c>
      <c r="O340">
        <f t="shared" si="12"/>
        <v>7.3100749871479644</v>
      </c>
      <c r="P340">
        <f t="shared" si="12"/>
        <v>6.7405045641052643</v>
      </c>
      <c r="Q340">
        <f t="shared" si="12"/>
        <v>7.3581027776933556</v>
      </c>
      <c r="T340">
        <f t="shared" si="11"/>
        <v>7.6134266379942712</v>
      </c>
      <c r="U340">
        <f t="shared" si="11"/>
        <v>7.2333178361882648</v>
      </c>
      <c r="V340">
        <f t="shared" si="11"/>
        <v>6.6637474131455674</v>
      </c>
      <c r="W340">
        <f t="shared" si="11"/>
        <v>7.281345626733656</v>
      </c>
    </row>
    <row r="341" spans="1:23" x14ac:dyDescent="0.25">
      <c r="A341" t="s">
        <v>161</v>
      </c>
      <c r="B341">
        <f>VLOOKUP($A341,Sheet4!$A$8:$D$414,2,FALSE)</f>
        <v>74600</v>
      </c>
      <c r="C341">
        <f>VLOOKUP($A341,Sheet4!$A$8:$D$414,3,FALSE)</f>
        <v>75200</v>
      </c>
      <c r="D341">
        <f>VLOOKUP($A341,Sheet4!$A$8:$D$414,4,FALSE)</f>
        <v>75300</v>
      </c>
      <c r="E341">
        <v>76000</v>
      </c>
      <c r="L341" t="s">
        <v>460</v>
      </c>
      <c r="N341">
        <f t="shared" si="12"/>
        <v>6.0798999056370535</v>
      </c>
      <c r="O341">
        <f t="shared" si="12"/>
        <v>5.9873727483009844</v>
      </c>
      <c r="P341">
        <f t="shared" si="12"/>
        <v>6.39612226208052</v>
      </c>
      <c r="Q341">
        <f t="shared" si="12"/>
        <v>6.2305720503788526</v>
      </c>
      <c r="T341">
        <f t="shared" si="11"/>
        <v>6.0641826508904515</v>
      </c>
      <c r="U341">
        <f t="shared" si="11"/>
        <v>5.9716554935543833</v>
      </c>
      <c r="V341">
        <f t="shared" si="11"/>
        <v>6.3804050073339198</v>
      </c>
      <c r="W341">
        <f t="shared" si="11"/>
        <v>6.2148547956322497</v>
      </c>
    </row>
    <row r="342" spans="1:23" x14ac:dyDescent="0.25">
      <c r="A342" t="s">
        <v>162</v>
      </c>
      <c r="B342">
        <f>VLOOKUP($A342,Sheet4!$A$8:$D$414,2,FALSE)</f>
        <v>121600</v>
      </c>
      <c r="C342">
        <f>VLOOKUP($A342,Sheet4!$A$8:$D$414,3,FALSE)</f>
        <v>122000</v>
      </c>
      <c r="D342">
        <f>VLOOKUP($A342,Sheet4!$A$8:$D$414,4,FALSE)</f>
        <v>122600</v>
      </c>
      <c r="E342">
        <v>123000</v>
      </c>
      <c r="L342" t="s">
        <v>459</v>
      </c>
      <c r="N342">
        <f t="shared" si="12"/>
        <v>5.6420329156404732</v>
      </c>
      <c r="O342">
        <f t="shared" si="12"/>
        <v>6.2701906773685598</v>
      </c>
      <c r="P342">
        <f t="shared" si="12"/>
        <v>6.2992618451711966</v>
      </c>
      <c r="Q342">
        <f t="shared" si="12"/>
        <v>6.8712398669442587</v>
      </c>
      <c r="T342">
        <f t="shared" si="11"/>
        <v>5.4976777395001433</v>
      </c>
      <c r="U342">
        <f t="shared" si="11"/>
        <v>6.1258355012282291</v>
      </c>
      <c r="V342">
        <f t="shared" si="11"/>
        <v>6.1549066690308667</v>
      </c>
      <c r="W342">
        <f t="shared" si="11"/>
        <v>6.7268846908039253</v>
      </c>
    </row>
    <row r="343" spans="1:23" x14ac:dyDescent="0.25">
      <c r="A343" t="s">
        <v>163</v>
      </c>
      <c r="B343">
        <f>VLOOKUP($A343,Sheet4!$A$8:$D$414,2,FALSE)</f>
        <v>182800</v>
      </c>
      <c r="C343">
        <f>VLOOKUP($A343,Sheet4!$A$8:$D$414,3,FALSE)</f>
        <v>183000</v>
      </c>
      <c r="D343">
        <f>VLOOKUP($A343,Sheet4!$A$8:$D$414,4,FALSE)</f>
        <v>184000</v>
      </c>
      <c r="E343">
        <v>184300</v>
      </c>
    </row>
    <row r="344" spans="1:23" x14ac:dyDescent="0.25">
      <c r="A344" t="s">
        <v>164</v>
      </c>
      <c r="B344">
        <f>VLOOKUP($A344,Sheet4!$A$8:$D$414,2,FALSE)</f>
        <v>235600</v>
      </c>
      <c r="C344">
        <f>VLOOKUP($A344,Sheet4!$A$8:$D$414,3,FALSE)</f>
        <v>237300</v>
      </c>
      <c r="D344">
        <f>VLOOKUP($A344,Sheet4!$A$8:$D$414,4,FALSE)</f>
        <v>238700</v>
      </c>
      <c r="E344">
        <v>239600</v>
      </c>
    </row>
    <row r="345" spans="1:23" x14ac:dyDescent="0.25">
      <c r="A345" t="s">
        <v>165</v>
      </c>
      <c r="B345">
        <f>VLOOKUP($A345,Sheet4!$A$8:$D$414,2,FALSE)</f>
        <v>139500</v>
      </c>
      <c r="C345">
        <f>VLOOKUP($A345,Sheet4!$A$8:$D$414,3,FALSE)</f>
        <v>139600</v>
      </c>
      <c r="D345">
        <f>VLOOKUP($A345,Sheet4!$A$8:$D$414,4,FALSE)</f>
        <v>139900</v>
      </c>
      <c r="E345">
        <v>140100</v>
      </c>
    </row>
    <row r="346" spans="1:23" x14ac:dyDescent="0.25">
      <c r="A346" t="s">
        <v>166</v>
      </c>
      <c r="B346">
        <f>VLOOKUP($A346,Sheet4!$A$8:$D$414,2,FALSE)</f>
        <v>137800</v>
      </c>
      <c r="C346">
        <f>VLOOKUP($A346,Sheet4!$A$8:$D$414,3,FALSE)</f>
        <v>138500</v>
      </c>
      <c r="D346">
        <f>VLOOKUP($A346,Sheet4!$A$8:$D$414,4,FALSE)</f>
        <v>139400</v>
      </c>
      <c r="E346">
        <v>139700</v>
      </c>
    </row>
    <row r="347" spans="1:23" x14ac:dyDescent="0.25">
      <c r="A347" t="s">
        <v>167</v>
      </c>
      <c r="B347">
        <f>VLOOKUP($A347,Sheet4!$A$8:$D$414,2,FALSE)</f>
        <v>126200</v>
      </c>
      <c r="C347">
        <f>VLOOKUP($A347,Sheet4!$A$8:$D$414,3,FALSE)</f>
        <v>126400</v>
      </c>
      <c r="D347">
        <f>VLOOKUP($A347,Sheet4!$A$8:$D$414,4,FALSE)</f>
        <v>126700</v>
      </c>
      <c r="E347">
        <v>126800</v>
      </c>
    </row>
    <row r="348" spans="1:23" x14ac:dyDescent="0.25">
      <c r="A348" t="s">
        <v>168</v>
      </c>
      <c r="B348">
        <f>VLOOKUP($A348,Sheet4!$A$8:$D$414,2,FALSE)</f>
        <v>337700</v>
      </c>
      <c r="C348">
        <f>VLOOKUP($A348,Sheet4!$A$8:$D$414,3,FALSE)</f>
        <v>341400</v>
      </c>
      <c r="D348">
        <f>VLOOKUP($A348,Sheet4!$A$8:$D$414,4,FALSE)</f>
        <v>345400</v>
      </c>
      <c r="E348">
        <v>348500</v>
      </c>
    </row>
    <row r="349" spans="1:23" x14ac:dyDescent="0.25">
      <c r="A349" t="s">
        <v>169</v>
      </c>
      <c r="B349">
        <f>VLOOKUP($A349,Sheet4!$A$8:$D$414,2,FALSE)</f>
        <v>234700</v>
      </c>
      <c r="C349">
        <f>VLOOKUP($A349,Sheet4!$A$8:$D$414,3,FALSE)</f>
        <v>234500</v>
      </c>
      <c r="D349">
        <f>VLOOKUP($A349,Sheet4!$A$8:$D$414,4,FALSE)</f>
        <v>234400</v>
      </c>
      <c r="E349">
        <v>235600</v>
      </c>
    </row>
    <row r="350" spans="1:23" x14ac:dyDescent="0.25">
      <c r="A350" t="s">
        <v>170</v>
      </c>
      <c r="B350">
        <f>VLOOKUP($A350,Sheet4!$A$8:$D$414,2,FALSE)</f>
        <v>58200</v>
      </c>
      <c r="C350">
        <f>VLOOKUP($A350,Sheet4!$A$8:$D$414,3,FALSE)</f>
        <v>58500</v>
      </c>
      <c r="D350">
        <f>VLOOKUP($A350,Sheet4!$A$8:$D$414,4,FALSE)</f>
        <v>58900</v>
      </c>
      <c r="E350">
        <v>58900</v>
      </c>
    </row>
    <row r="351" spans="1:23" x14ac:dyDescent="0.25">
      <c r="A351" t="s">
        <v>171</v>
      </c>
      <c r="B351">
        <f>VLOOKUP($A351,Sheet4!$A$8:$D$414,2,FALSE)</f>
        <v>177200</v>
      </c>
      <c r="C351">
        <f>VLOOKUP($A351,Sheet4!$A$8:$D$414,3,FALSE)</f>
        <v>178100</v>
      </c>
      <c r="D351">
        <f>VLOOKUP($A351,Sheet4!$A$8:$D$414,4,FALSE)</f>
        <v>178800</v>
      </c>
      <c r="E351">
        <v>179000</v>
      </c>
    </row>
    <row r="352" spans="1:23" x14ac:dyDescent="0.25">
      <c r="A352" t="s">
        <v>172</v>
      </c>
      <c r="B352">
        <f>VLOOKUP($A352,Sheet4!$A$8:$D$414,2,FALSE)</f>
        <v>69900</v>
      </c>
      <c r="C352">
        <f>VLOOKUP($A352,Sheet4!$A$8:$D$414,3,FALSE)</f>
        <v>69800</v>
      </c>
      <c r="D352">
        <f>VLOOKUP($A352,Sheet4!$A$8:$D$414,4,FALSE)</f>
        <v>69800</v>
      </c>
      <c r="E352">
        <v>69800</v>
      </c>
    </row>
    <row r="353" spans="1:5" x14ac:dyDescent="0.25">
      <c r="A353" t="s">
        <v>173</v>
      </c>
      <c r="B353">
        <f>VLOOKUP($A353,Sheet4!$A$8:$D$414,2,FALSE)</f>
        <v>91200</v>
      </c>
      <c r="C353">
        <f>VLOOKUP($A353,Sheet4!$A$8:$D$414,3,FALSE)</f>
        <v>91100</v>
      </c>
      <c r="D353">
        <f>VLOOKUP($A353,Sheet4!$A$8:$D$414,4,FALSE)</f>
        <v>91200</v>
      </c>
      <c r="E353">
        <v>91400</v>
      </c>
    </row>
    <row r="354" spans="1:5" x14ac:dyDescent="0.25">
      <c r="A354" t="s">
        <v>174</v>
      </c>
      <c r="B354">
        <f>VLOOKUP($A354,Sheet4!$A$8:$D$414,2,FALSE)</f>
        <v>90600</v>
      </c>
      <c r="C354">
        <f>VLOOKUP($A354,Sheet4!$A$8:$D$414,3,FALSE)</f>
        <v>91000</v>
      </c>
      <c r="D354">
        <f>VLOOKUP($A354,Sheet4!$A$8:$D$414,4,FALSE)</f>
        <v>91500</v>
      </c>
      <c r="E354">
        <v>91700</v>
      </c>
    </row>
    <row r="355" spans="1:5" x14ac:dyDescent="0.25">
      <c r="A355" t="s">
        <v>175</v>
      </c>
      <c r="B355">
        <f>VLOOKUP($A355,Sheet4!$A$8:$D$414,2,FALSE)</f>
        <v>143800</v>
      </c>
      <c r="C355">
        <f>VLOOKUP($A355,Sheet4!$A$8:$D$414,3,FALSE)</f>
        <v>144800</v>
      </c>
      <c r="D355">
        <f>VLOOKUP($A355,Sheet4!$A$8:$D$414,4,FALSE)</f>
        <v>145800</v>
      </c>
      <c r="E355">
        <v>146100</v>
      </c>
    </row>
    <row r="356" spans="1:5" x14ac:dyDescent="0.25">
      <c r="A356" t="s">
        <v>176</v>
      </c>
      <c r="B356">
        <f>VLOOKUP($A356,Sheet4!$A$8:$D$414,2,FALSE)</f>
        <v>217000</v>
      </c>
      <c r="C356">
        <f>VLOOKUP($A356,Sheet4!$A$8:$D$414,3,FALSE)</f>
        <v>219700</v>
      </c>
      <c r="D356">
        <f>VLOOKUP($A356,Sheet4!$A$8:$D$414,4,FALSE)</f>
        <v>222500</v>
      </c>
      <c r="E356">
        <v>225000</v>
      </c>
    </row>
    <row r="357" spans="1:5" x14ac:dyDescent="0.25">
      <c r="A357" t="s">
        <v>177</v>
      </c>
      <c r="B357">
        <f>VLOOKUP($A357,Sheet4!$A$8:$D$414,2,FALSE)</f>
        <v>249000</v>
      </c>
      <c r="C357">
        <f>VLOOKUP($A357,Sheet4!$A$8:$D$414,3,FALSE)</f>
        <v>251400</v>
      </c>
      <c r="D357">
        <f>VLOOKUP($A357,Sheet4!$A$8:$D$414,4,FALSE)</f>
        <v>253700</v>
      </c>
      <c r="E357">
        <v>255500</v>
      </c>
    </row>
    <row r="358" spans="1:5" x14ac:dyDescent="0.25">
      <c r="A358" t="s">
        <v>178</v>
      </c>
      <c r="B358">
        <f>VLOOKUP($A358,Sheet4!$A$8:$D$414,2,FALSE)</f>
        <v>114800</v>
      </c>
      <c r="C358">
        <f>VLOOKUP($A358,Sheet4!$A$8:$D$414,3,FALSE)</f>
        <v>115400</v>
      </c>
      <c r="D358">
        <f>VLOOKUP($A358,Sheet4!$A$8:$D$414,4,FALSE)</f>
        <v>116200</v>
      </c>
      <c r="E358">
        <v>116200</v>
      </c>
    </row>
    <row r="359" spans="1:5" x14ac:dyDescent="0.25">
      <c r="A359" t="s">
        <v>179</v>
      </c>
      <c r="B359">
        <f>VLOOKUP($A359,Sheet4!$A$8:$D$414,2,FALSE)</f>
        <v>89500</v>
      </c>
      <c r="C359">
        <f>VLOOKUP($A359,Sheet4!$A$8:$D$414,3,FALSE)</f>
        <v>88600</v>
      </c>
      <c r="D359">
        <f>VLOOKUP($A359,Sheet4!$A$8:$D$414,4,FALSE)</f>
        <v>88900</v>
      </c>
      <c r="E359">
        <v>86900</v>
      </c>
    </row>
    <row r="360" spans="1:5" x14ac:dyDescent="0.25">
      <c r="A360" t="s">
        <v>180</v>
      </c>
      <c r="B360">
        <f>VLOOKUP($A360,Sheet4!$A$8:$D$414,2,FALSE)</f>
        <v>51300</v>
      </c>
      <c r="C360">
        <f>VLOOKUP($A360,Sheet4!$A$8:$D$414,3,FALSE)</f>
        <v>51300</v>
      </c>
      <c r="D360">
        <f>VLOOKUP($A360,Sheet4!$A$8:$D$414,4,FALSE)</f>
        <v>51500</v>
      </c>
      <c r="E360">
        <v>51300</v>
      </c>
    </row>
    <row r="361" spans="1:5" x14ac:dyDescent="0.25">
      <c r="A361" t="s">
        <v>181</v>
      </c>
      <c r="B361">
        <f>VLOOKUP($A361,Sheet4!$A$8:$D$414,2,FALSE)</f>
        <v>151200</v>
      </c>
      <c r="C361">
        <f>VLOOKUP($A361,Sheet4!$A$8:$D$414,3,FALSE)</f>
        <v>151100</v>
      </c>
      <c r="D361">
        <f>VLOOKUP($A361,Sheet4!$A$8:$D$414,4,FALSE)</f>
        <v>151400</v>
      </c>
      <c r="E361">
        <v>150800</v>
      </c>
    </row>
    <row r="362" spans="1:5" x14ac:dyDescent="0.25">
      <c r="A362" t="s">
        <v>182</v>
      </c>
      <c r="B362">
        <f>VLOOKUP($A362,Sheet4!$A$8:$D$414,2,FALSE)</f>
        <v>145200</v>
      </c>
      <c r="C362">
        <f>VLOOKUP($A362,Sheet4!$A$8:$D$414,3,FALSE)</f>
        <v>146100</v>
      </c>
      <c r="D362">
        <f>VLOOKUP($A362,Sheet4!$A$8:$D$414,4,FALSE)</f>
        <v>147200</v>
      </c>
      <c r="E362">
        <v>147800</v>
      </c>
    </row>
    <row r="363" spans="1:5" x14ac:dyDescent="0.25">
      <c r="A363" t="s">
        <v>183</v>
      </c>
      <c r="B363">
        <f>VLOOKUP($A363,Sheet4!$A$8:$D$414,2,FALSE)</f>
        <v>122100</v>
      </c>
      <c r="C363">
        <f>VLOOKUP($A363,Sheet4!$A$8:$D$414,3,FALSE)</f>
        <v>122400</v>
      </c>
      <c r="D363">
        <f>VLOOKUP($A363,Sheet4!$A$8:$D$414,4,FALSE)</f>
        <v>122700</v>
      </c>
      <c r="E363">
        <v>122700</v>
      </c>
    </row>
    <row r="364" spans="1:5" x14ac:dyDescent="0.25">
      <c r="A364" t="s">
        <v>184</v>
      </c>
      <c r="B364">
        <f>VLOOKUP($A364,Sheet4!$A$8:$D$414,2,FALSE)</f>
        <v>105000</v>
      </c>
      <c r="C364">
        <f>VLOOKUP($A364,Sheet4!$A$8:$D$414,3,FALSE)</f>
        <v>104900</v>
      </c>
      <c r="D364">
        <f>VLOOKUP($A364,Sheet4!$A$8:$D$414,4,FALSE)</f>
        <v>105000</v>
      </c>
      <c r="E364">
        <v>105900</v>
      </c>
    </row>
    <row r="365" spans="1:5" x14ac:dyDescent="0.25">
      <c r="A365" t="s">
        <v>185</v>
      </c>
      <c r="B365">
        <f>VLOOKUP($A365,Sheet4!$A$8:$D$414,2,FALSE)</f>
        <v>98300</v>
      </c>
      <c r="C365">
        <f>VLOOKUP($A365,Sheet4!$A$8:$D$414,3,FALSE)</f>
        <v>99100</v>
      </c>
      <c r="D365">
        <f>VLOOKUP($A365,Sheet4!$A$8:$D$414,4,FALSE)</f>
        <v>99900</v>
      </c>
      <c r="E365">
        <v>100900</v>
      </c>
    </row>
    <row r="366" spans="1:5" x14ac:dyDescent="0.25">
      <c r="A366" t="s">
        <v>186</v>
      </c>
      <c r="B366">
        <f>VLOOKUP($A366,Sheet4!$A$8:$D$414,2,FALSE)</f>
        <v>90000</v>
      </c>
      <c r="C366">
        <f>VLOOKUP($A366,Sheet4!$A$8:$D$414,3,FALSE)</f>
        <v>90400</v>
      </c>
      <c r="D366">
        <f>VLOOKUP($A366,Sheet4!$A$8:$D$414,4,FALSE)</f>
        <v>90800</v>
      </c>
      <c r="E366">
        <v>91000</v>
      </c>
    </row>
    <row r="367" spans="1:5" x14ac:dyDescent="0.25">
      <c r="A367" t="s">
        <v>187</v>
      </c>
      <c r="B367">
        <f>VLOOKUP($A367,Sheet4!$A$8:$D$414,2,FALSE)</f>
        <v>463200</v>
      </c>
      <c r="C367">
        <f>VLOOKUP($A367,Sheet4!$A$8:$D$414,3,FALSE)</f>
        <v>469900</v>
      </c>
      <c r="D367">
        <f>VLOOKUP($A367,Sheet4!$A$8:$D$414,4,FALSE)</f>
        <v>477900</v>
      </c>
      <c r="E367">
        <v>482600</v>
      </c>
    </row>
    <row r="368" spans="1:5" x14ac:dyDescent="0.25">
      <c r="A368" t="s">
        <v>188</v>
      </c>
      <c r="B368">
        <f>VLOOKUP($A368,Sheet4!$A$8:$D$414,2,FALSE)</f>
        <v>27400</v>
      </c>
      <c r="C368">
        <f>VLOOKUP($A368,Sheet4!$A$8:$D$414,3,FALSE)</f>
        <v>27600</v>
      </c>
      <c r="D368">
        <f>VLOOKUP($A368,Sheet4!$A$8:$D$414,4,FALSE)</f>
        <v>27700</v>
      </c>
      <c r="E368">
        <v>27600</v>
      </c>
    </row>
    <row r="369" spans="1:5" x14ac:dyDescent="0.25">
      <c r="A369" t="s">
        <v>189</v>
      </c>
      <c r="B369">
        <f>VLOOKUP($A369,Sheet4!$A$8:$D$414,2,FALSE)</f>
        <v>154200</v>
      </c>
      <c r="C369">
        <f>VLOOKUP($A369,Sheet4!$A$8:$D$414,3,FALSE)</f>
        <v>155100</v>
      </c>
      <c r="D369">
        <f>VLOOKUP($A369,Sheet4!$A$8:$D$414,4,FALSE)</f>
        <v>156300</v>
      </c>
      <c r="E369">
        <v>156800</v>
      </c>
    </row>
    <row r="370" spans="1:5" x14ac:dyDescent="0.25">
      <c r="A370" t="s">
        <v>190</v>
      </c>
      <c r="B370">
        <f>VLOOKUP($A370,Sheet4!$A$8:$D$414,2,FALSE)</f>
        <v>361400</v>
      </c>
      <c r="C370">
        <f>VLOOKUP($A370,Sheet4!$A$8:$D$414,3,FALSE)</f>
        <v>362600</v>
      </c>
      <c r="D370">
        <f>VLOOKUP($A370,Sheet4!$A$8:$D$414,4,FALSE)</f>
        <v>365300</v>
      </c>
      <c r="E370">
        <v>366200</v>
      </c>
    </row>
    <row r="371" spans="1:5" x14ac:dyDescent="0.25">
      <c r="A371" t="s">
        <v>191</v>
      </c>
      <c r="B371">
        <f>VLOOKUP($A371,Sheet4!$A$8:$D$414,2,FALSE)</f>
        <v>581600</v>
      </c>
      <c r="C371">
        <f>VLOOKUP($A371,Sheet4!$A$8:$D$414,3,FALSE)</f>
        <v>586500</v>
      </c>
      <c r="D371">
        <f>VLOOKUP($A371,Sheet4!$A$8:$D$414,4,FALSE)</f>
        <v>593100</v>
      </c>
      <c r="E371">
        <v>595100</v>
      </c>
    </row>
    <row r="372" spans="1:5" x14ac:dyDescent="0.25">
      <c r="A372" t="s">
        <v>192</v>
      </c>
      <c r="B372">
        <f>VLOOKUP($A372,Sheet4!$A$8:$D$414,2,FALSE)</f>
        <v>228800</v>
      </c>
      <c r="C372">
        <f>VLOOKUP($A372,Sheet4!$A$8:$D$414,3,FALSE)</f>
        <v>230700</v>
      </c>
      <c r="D372">
        <f>VLOOKUP($A372,Sheet4!$A$8:$D$414,4,FALSE)</f>
        <v>232700</v>
      </c>
      <c r="E372">
        <v>232900</v>
      </c>
    </row>
    <row r="373" spans="1:5" x14ac:dyDescent="0.25">
      <c r="A373" t="s">
        <v>193</v>
      </c>
      <c r="B373">
        <f>VLOOKUP($A373,Sheet4!$A$8:$D$414,2,FALSE)</f>
        <v>81700</v>
      </c>
      <c r="C373">
        <f>VLOOKUP($A373,Sheet4!$A$8:$D$414,3,FALSE)</f>
        <v>81500</v>
      </c>
      <c r="D373">
        <f>VLOOKUP($A373,Sheet4!$A$8:$D$414,4,FALSE)</f>
        <v>81200</v>
      </c>
      <c r="E373">
        <v>80700</v>
      </c>
    </row>
    <row r="374" spans="1:5" x14ac:dyDescent="0.25">
      <c r="A374" t="s">
        <v>194</v>
      </c>
      <c r="B374">
        <f>VLOOKUP($A374,Sheet4!$A$8:$D$414,2,FALSE)</f>
        <v>81900</v>
      </c>
      <c r="C374">
        <f>VLOOKUP($A374,Sheet4!$A$8:$D$414,3,FALSE)</f>
        <v>82400</v>
      </c>
      <c r="D374">
        <f>VLOOKUP($A374,Sheet4!$A$8:$D$414,4,FALSE)</f>
        <v>83500</v>
      </c>
      <c r="E374">
        <v>84200</v>
      </c>
    </row>
    <row r="375" spans="1:5" x14ac:dyDescent="0.25">
      <c r="A375" t="s">
        <v>195</v>
      </c>
      <c r="B375">
        <f>VLOOKUP($A375,Sheet4!$A$8:$D$414,2,FALSE)</f>
        <v>93200</v>
      </c>
      <c r="C375">
        <f>VLOOKUP($A375,Sheet4!$A$8:$D$414,3,FALSE)</f>
        <v>93700</v>
      </c>
      <c r="D375">
        <f>VLOOKUP($A375,Sheet4!$A$8:$D$414,4,FALSE)</f>
        <v>93500</v>
      </c>
      <c r="E375">
        <v>92900</v>
      </c>
    </row>
    <row r="376" spans="1:5" x14ac:dyDescent="0.25">
      <c r="A376" t="s">
        <v>196</v>
      </c>
      <c r="B376">
        <f>VLOOKUP($A376,Sheet4!$A$8:$D$414,2,FALSE)</f>
        <v>137800</v>
      </c>
      <c r="C376">
        <f>VLOOKUP($A376,Sheet4!$A$8:$D$414,3,FALSE)</f>
        <v>137800</v>
      </c>
      <c r="D376">
        <f>VLOOKUP($A376,Sheet4!$A$8:$D$414,4,FALSE)</f>
        <v>138100</v>
      </c>
      <c r="E376">
        <v>137600</v>
      </c>
    </row>
    <row r="377" spans="1:5" x14ac:dyDescent="0.25">
      <c r="A377" t="s">
        <v>197</v>
      </c>
      <c r="B377">
        <f>VLOOKUP($A377,Sheet4!$A$8:$D$414,2,FALSE)</f>
        <v>335200</v>
      </c>
      <c r="C377">
        <f>VLOOKUP($A377,Sheet4!$A$8:$D$414,3,FALSE)</f>
        <v>336300</v>
      </c>
      <c r="D377">
        <f>VLOOKUP($A377,Sheet4!$A$8:$D$414,4,FALSE)</f>
        <v>337700</v>
      </c>
      <c r="E377">
        <v>337900</v>
      </c>
    </row>
    <row r="378" spans="1:5" x14ac:dyDescent="0.25">
      <c r="A378" t="s">
        <v>198</v>
      </c>
      <c r="B378">
        <f>VLOOKUP($A378,Sheet4!$A$8:$D$414,2,FALSE)</f>
        <v>20900</v>
      </c>
      <c r="C378">
        <f>VLOOKUP($A378,Sheet4!$A$8:$D$414,3,FALSE)</f>
        <v>21200</v>
      </c>
      <c r="D378">
        <f>VLOOKUP($A378,Sheet4!$A$8:$D$414,4,FALSE)</f>
        <v>21400</v>
      </c>
      <c r="E378">
        <v>21500</v>
      </c>
    </row>
    <row r="379" spans="1:5" x14ac:dyDescent="0.25">
      <c r="A379" t="s">
        <v>199</v>
      </c>
      <c r="B379">
        <f>VLOOKUP($A379,Sheet4!$A$8:$D$414,2,FALSE)</f>
        <v>144400</v>
      </c>
      <c r="C379">
        <f>VLOOKUP($A379,Sheet4!$A$8:$D$414,3,FALSE)</f>
        <v>145600</v>
      </c>
      <c r="D379">
        <f>VLOOKUP($A379,Sheet4!$A$8:$D$414,4,FALSE)</f>
        <v>146900</v>
      </c>
      <c r="E379">
        <v>147700</v>
      </c>
    </row>
    <row r="380" spans="1:5" x14ac:dyDescent="0.25">
      <c r="A380" t="s">
        <v>200</v>
      </c>
      <c r="B380">
        <f>VLOOKUP($A380,Sheet4!$A$8:$D$414,2,FALSE)</f>
        <v>173000</v>
      </c>
      <c r="C380">
        <f>VLOOKUP($A380,Sheet4!$A$8:$D$414,3,FALSE)</f>
        <v>173700</v>
      </c>
      <c r="D380">
        <f>VLOOKUP($A380,Sheet4!$A$8:$D$414,4,FALSE)</f>
        <v>174700</v>
      </c>
      <c r="E380">
        <v>174300</v>
      </c>
    </row>
    <row r="381" spans="1:5" x14ac:dyDescent="0.25">
      <c r="A381" t="s">
        <v>201</v>
      </c>
      <c r="B381">
        <f>VLOOKUP($A381,Sheet4!$A$8:$D$414,2,FALSE)</f>
        <v>113600</v>
      </c>
      <c r="C381">
        <f>VLOOKUP($A381,Sheet4!$A$8:$D$414,3,FALSE)</f>
        <v>113700</v>
      </c>
      <c r="D381">
        <f>VLOOKUP($A381,Sheet4!$A$8:$D$414,4,FALSE)</f>
        <v>113900</v>
      </c>
      <c r="E381">
        <v>113700</v>
      </c>
    </row>
    <row r="382" spans="1:5" x14ac:dyDescent="0.25">
      <c r="A382" t="s">
        <v>202</v>
      </c>
      <c r="B382">
        <f>VLOOKUP($A382,Sheet4!$A$8:$D$414,2,FALSE)</f>
        <v>22800</v>
      </c>
      <c r="C382">
        <f>VLOOKUP($A382,Sheet4!$A$8:$D$414,3,FALSE)</f>
        <v>23100</v>
      </c>
      <c r="D382">
        <f>VLOOKUP($A382,Sheet4!$A$8:$D$414,4,FALSE)</f>
        <v>23200</v>
      </c>
      <c r="E382">
        <v>23200</v>
      </c>
    </row>
    <row r="383" spans="1:5" x14ac:dyDescent="0.25">
      <c r="A383" t="s">
        <v>203</v>
      </c>
      <c r="B383">
        <f>VLOOKUP($A383,Sheet4!$A$8:$D$414,2,FALSE)</f>
        <v>112500</v>
      </c>
      <c r="C383">
        <f>VLOOKUP($A383,Sheet4!$A$8:$D$414,3,FALSE)</f>
        <v>112600</v>
      </c>
      <c r="D383">
        <f>VLOOKUP($A383,Sheet4!$A$8:$D$414,4,FALSE)</f>
        <v>113000</v>
      </c>
      <c r="E383">
        <v>112900</v>
      </c>
    </row>
    <row r="384" spans="1:5" x14ac:dyDescent="0.25">
      <c r="A384" t="s">
        <v>204</v>
      </c>
      <c r="B384">
        <f>VLOOKUP($A384,Sheet4!$A$8:$D$414,2,FALSE)</f>
        <v>312200</v>
      </c>
      <c r="C384">
        <f>VLOOKUP($A384,Sheet4!$A$8:$D$414,3,FALSE)</f>
        <v>313200</v>
      </c>
      <c r="D384">
        <f>VLOOKUP($A384,Sheet4!$A$8:$D$414,4,FALSE)</f>
        <v>313900</v>
      </c>
      <c r="E384">
        <v>314400</v>
      </c>
    </row>
    <row r="385" spans="1:5" x14ac:dyDescent="0.25">
      <c r="A385" t="s">
        <v>205</v>
      </c>
      <c r="B385">
        <f>VLOOKUP($A385,Sheet4!$A$8:$D$414,2,FALSE)</f>
        <v>88700</v>
      </c>
      <c r="C385">
        <f>VLOOKUP($A385,Sheet4!$A$8:$D$414,3,FALSE)</f>
        <v>89600</v>
      </c>
      <c r="D385">
        <f>VLOOKUP($A385,Sheet4!$A$8:$D$414,4,FALSE)</f>
        <v>90300</v>
      </c>
      <c r="E385">
        <v>91000</v>
      </c>
    </row>
    <row r="386" spans="1:5" x14ac:dyDescent="0.25">
      <c r="A386" t="s">
        <v>206</v>
      </c>
      <c r="B386">
        <f>VLOOKUP($A386,Sheet4!$A$8:$D$414,2,FALSE)</f>
        <v>91100</v>
      </c>
      <c r="C386">
        <f>VLOOKUP($A386,Sheet4!$A$8:$D$414,3,FALSE)</f>
        <v>90800</v>
      </c>
      <c r="D386">
        <f>VLOOKUP($A386,Sheet4!$A$8:$D$414,4,FALSE)</f>
        <v>90600</v>
      </c>
      <c r="E386">
        <v>90300</v>
      </c>
    </row>
    <row r="387" spans="1:5" x14ac:dyDescent="0.25">
      <c r="A387" t="s">
        <v>207</v>
      </c>
      <c r="B387">
        <f>VLOOKUP($A387,Sheet4!$A$8:$D$414,2,FALSE)</f>
        <v>173000</v>
      </c>
      <c r="C387">
        <f>VLOOKUP($A387,Sheet4!$A$8:$D$414,3,FALSE)</f>
        <v>174100</v>
      </c>
      <c r="D387">
        <f>VLOOKUP($A387,Sheet4!$A$8:$D$414,4,FALSE)</f>
        <v>175300</v>
      </c>
      <c r="E387">
        <v>176000</v>
      </c>
    </row>
    <row r="388" spans="1:5" x14ac:dyDescent="0.25">
      <c r="A388" t="s">
        <v>208</v>
      </c>
      <c r="B388">
        <f>VLOOKUP($A388,Sheet4!$A$8:$D$414,2,FALSE)</f>
        <v>53200</v>
      </c>
      <c r="C388">
        <f>VLOOKUP($A388,Sheet4!$A$8:$D$414,3,FALSE)</f>
        <v>53400</v>
      </c>
      <c r="D388">
        <f>VLOOKUP($A388,Sheet4!$A$8:$D$414,4,FALSE)</f>
        <v>53600</v>
      </c>
      <c r="E388">
        <v>53800</v>
      </c>
    </row>
    <row r="389" spans="1:5" x14ac:dyDescent="0.25">
      <c r="A389" t="s">
        <v>209</v>
      </c>
      <c r="B389">
        <f>VLOOKUP($A389,Sheet4!$A$8:$D$414,2,FALSE)</f>
        <v>77700</v>
      </c>
      <c r="C389">
        <f>VLOOKUP($A389,Sheet4!$A$8:$D$414,3,FALSE)</f>
        <v>77900</v>
      </c>
      <c r="D389">
        <f>VLOOKUP($A389,Sheet4!$A$8:$D$414,4,FALSE)</f>
        <v>78000</v>
      </c>
      <c r="E389">
        <v>78600</v>
      </c>
    </row>
    <row r="390" spans="1:5" x14ac:dyDescent="0.25">
      <c r="A390" t="s">
        <v>210</v>
      </c>
      <c r="B390">
        <f>VLOOKUP($A390,Sheet4!$A$8:$D$414,2,FALSE)</f>
        <v>58600</v>
      </c>
      <c r="C390">
        <f>VLOOKUP($A390,Sheet4!$A$8:$D$414,3,FALSE)</f>
        <v>59100</v>
      </c>
      <c r="D390">
        <f>VLOOKUP($A390,Sheet4!$A$8:$D$414,4,FALSE)</f>
        <v>59700</v>
      </c>
      <c r="E390">
        <v>60100</v>
      </c>
    </row>
    <row r="391" spans="1:5" x14ac:dyDescent="0.25">
      <c r="A391" t="s">
        <v>211</v>
      </c>
      <c r="B391">
        <f>VLOOKUP($A391,Sheet4!$A$8:$D$414,2,FALSE)</f>
        <v>63400</v>
      </c>
      <c r="C391">
        <f>VLOOKUP($A391,Sheet4!$A$8:$D$414,3,FALSE)</f>
        <v>63700</v>
      </c>
      <c r="D391">
        <f>VLOOKUP($A391,Sheet4!$A$8:$D$414,4,FALSE)</f>
        <v>64100</v>
      </c>
      <c r="E391">
        <v>64600</v>
      </c>
    </row>
    <row r="392" spans="1:5" x14ac:dyDescent="0.25">
      <c r="A392" t="s">
        <v>212</v>
      </c>
      <c r="B392">
        <f>VLOOKUP($A392,Sheet4!$A$8:$D$414,2,FALSE)</f>
        <v>30800</v>
      </c>
      <c r="C392">
        <f>VLOOKUP($A392,Sheet4!$A$8:$D$414,3,FALSE)</f>
        <v>31000</v>
      </c>
      <c r="D392">
        <f>VLOOKUP($A392,Sheet4!$A$8:$D$414,4,FALSE)</f>
        <v>31300</v>
      </c>
      <c r="E392">
        <v>31600</v>
      </c>
    </row>
    <row r="393" spans="1:5" x14ac:dyDescent="0.25">
      <c r="A393" t="s">
        <v>213</v>
      </c>
      <c r="B393">
        <f>VLOOKUP($A393,Sheet4!$A$8:$D$414,2,FALSE)</f>
        <v>47500</v>
      </c>
      <c r="C393">
        <f>VLOOKUP($A393,Sheet4!$A$8:$D$414,3,FALSE)</f>
        <v>47800</v>
      </c>
      <c r="D393">
        <f>VLOOKUP($A393,Sheet4!$A$8:$D$414,4,FALSE)</f>
        <v>48300</v>
      </c>
      <c r="E393">
        <v>48700</v>
      </c>
    </row>
    <row r="394" spans="1:5" x14ac:dyDescent="0.25">
      <c r="A394" t="s">
        <v>214</v>
      </c>
      <c r="B394">
        <f>VLOOKUP($A394,Sheet4!$A$8:$D$414,2,FALSE)</f>
        <v>279000</v>
      </c>
      <c r="C394">
        <f>VLOOKUP($A394,Sheet4!$A$8:$D$414,3,FALSE)</f>
        <v>280500</v>
      </c>
      <c r="D394">
        <f>VLOOKUP($A394,Sheet4!$A$8:$D$414,4,FALSE)</f>
        <v>280900</v>
      </c>
      <c r="E394">
        <v>280500</v>
      </c>
    </row>
    <row r="395" spans="1:5" x14ac:dyDescent="0.25">
      <c r="A395" t="s">
        <v>215</v>
      </c>
      <c r="B395">
        <f>VLOOKUP($A395,Sheet4!$A$8:$D$414,2,FALSE)</f>
        <v>39300</v>
      </c>
      <c r="C395">
        <f>VLOOKUP($A395,Sheet4!$A$8:$D$414,3,FALSE)</f>
        <v>39300</v>
      </c>
      <c r="D395">
        <f>VLOOKUP($A395,Sheet4!$A$8:$D$414,4,FALSE)</f>
        <v>39100</v>
      </c>
      <c r="E395">
        <v>39100</v>
      </c>
    </row>
    <row r="396" spans="1:5" x14ac:dyDescent="0.25">
      <c r="A396" t="s">
        <v>216</v>
      </c>
      <c r="B396">
        <f>VLOOKUP($A396,Sheet4!$A$8:$D$414,2,FALSE)</f>
        <v>66800</v>
      </c>
      <c r="C396">
        <f>VLOOKUP($A396,Sheet4!$A$8:$D$414,3,FALSE)</f>
        <v>67100</v>
      </c>
      <c r="D396">
        <f>VLOOKUP($A396,Sheet4!$A$8:$D$414,4,FALSE)</f>
        <v>67400</v>
      </c>
      <c r="E396">
        <v>67700</v>
      </c>
    </row>
    <row r="397" spans="1:5" x14ac:dyDescent="0.25">
      <c r="A397" t="s">
        <v>217</v>
      </c>
      <c r="B397">
        <f>VLOOKUP($A397,Sheet4!$A$8:$D$414,2,FALSE)</f>
        <v>58600</v>
      </c>
      <c r="C397">
        <f>VLOOKUP($A397,Sheet4!$A$8:$D$414,3,FALSE)</f>
        <v>58900</v>
      </c>
      <c r="D397">
        <f>VLOOKUP($A397,Sheet4!$A$8:$D$414,4,FALSE)</f>
        <v>59000</v>
      </c>
      <c r="E397">
        <v>59000</v>
      </c>
    </row>
    <row r="398" spans="1:5" x14ac:dyDescent="0.25">
      <c r="A398" t="s">
        <v>218</v>
      </c>
      <c r="B398">
        <f>VLOOKUP($A398,Sheet4!$A$8:$D$414,2,FALSE)</f>
        <v>36200</v>
      </c>
      <c r="C398">
        <f>VLOOKUP($A398,Sheet4!$A$8:$D$414,3,FALSE)</f>
        <v>36600</v>
      </c>
      <c r="D398">
        <f>VLOOKUP($A398,Sheet4!$A$8:$D$414,4,FALSE)</f>
        <v>37100</v>
      </c>
      <c r="E398">
        <v>37400</v>
      </c>
    </row>
    <row r="399" spans="1:5" x14ac:dyDescent="0.25">
      <c r="A399" t="s">
        <v>219</v>
      </c>
      <c r="B399">
        <f>VLOOKUP($A399,Sheet4!$A$8:$D$414,2,FALSE)</f>
        <v>91100</v>
      </c>
      <c r="C399">
        <f>VLOOKUP($A399,Sheet4!$A$8:$D$414,3,FALSE)</f>
        <v>92200</v>
      </c>
      <c r="D399">
        <f>VLOOKUP($A399,Sheet4!$A$8:$D$414,4,FALSE)</f>
        <v>93300</v>
      </c>
      <c r="E399">
        <v>94600</v>
      </c>
    </row>
    <row r="400" spans="1:5" x14ac:dyDescent="0.25">
      <c r="A400" t="s">
        <v>220</v>
      </c>
      <c r="B400">
        <f>VLOOKUP($A400,Sheet4!$A$8:$D$414,2,FALSE)</f>
        <v>108400</v>
      </c>
      <c r="C400">
        <f>VLOOKUP($A400,Sheet4!$A$8:$D$414,3,FALSE)</f>
        <v>108300</v>
      </c>
      <c r="D400">
        <f>VLOOKUP($A400,Sheet4!$A$8:$D$414,4,FALSE)</f>
        <v>108300</v>
      </c>
      <c r="E400">
        <v>108600</v>
      </c>
    </row>
    <row r="401" spans="1:5" x14ac:dyDescent="0.25">
      <c r="A401" t="s">
        <v>221</v>
      </c>
      <c r="B401">
        <f>VLOOKUP($A401,Sheet4!$A$8:$D$414,2,FALSE)</f>
        <v>69300</v>
      </c>
      <c r="C401">
        <f>VLOOKUP($A401,Sheet4!$A$8:$D$414,3,FALSE)</f>
        <v>69700</v>
      </c>
      <c r="D401">
        <f>VLOOKUP($A401,Sheet4!$A$8:$D$414,4,FALSE)</f>
        <v>69900</v>
      </c>
      <c r="E401">
        <v>70400</v>
      </c>
    </row>
    <row r="402" spans="1:5" x14ac:dyDescent="0.25">
      <c r="A402" t="s">
        <v>222</v>
      </c>
      <c r="B402">
        <f>VLOOKUP($A402,Sheet4!$A$8:$D$414,2,FALSE)</f>
        <v>56300</v>
      </c>
      <c r="C402">
        <f>VLOOKUP($A402,Sheet4!$A$8:$D$414,3,FALSE)</f>
        <v>57300</v>
      </c>
      <c r="D402">
        <f>VLOOKUP($A402,Sheet4!$A$8:$D$414,4,FALSE)</f>
        <v>58100</v>
      </c>
      <c r="E402">
        <v>58800</v>
      </c>
    </row>
    <row r="403" spans="1:5" x14ac:dyDescent="0.25">
      <c r="A403" t="s">
        <v>223</v>
      </c>
      <c r="B403">
        <f>VLOOKUP($A403,Sheet4!$A$8:$D$414,2,FALSE)</f>
        <v>61300</v>
      </c>
      <c r="C403">
        <f>VLOOKUP($A403,Sheet4!$A$8:$D$414,3,FALSE)</f>
        <v>61800</v>
      </c>
      <c r="D403">
        <f>VLOOKUP($A403,Sheet4!$A$8:$D$414,4,FALSE)</f>
        <v>62000</v>
      </c>
      <c r="E403">
        <v>62400</v>
      </c>
    </row>
    <row r="404" spans="1:5" x14ac:dyDescent="0.25">
      <c r="A404" t="s">
        <v>224</v>
      </c>
      <c r="B404">
        <f>VLOOKUP($A404,Sheet4!$A$8:$D$414,2,FALSE)</f>
        <v>32100</v>
      </c>
      <c r="C404">
        <f>VLOOKUP($A404,Sheet4!$A$8:$D$414,3,FALSE)</f>
        <v>32200</v>
      </c>
      <c r="D404">
        <f>VLOOKUP($A404,Sheet4!$A$8:$D$414,4,FALSE)</f>
        <v>32100</v>
      </c>
      <c r="E404">
        <v>32200</v>
      </c>
    </row>
    <row r="405" spans="1:5" x14ac:dyDescent="0.25">
      <c r="A405" t="s">
        <v>225</v>
      </c>
      <c r="B405">
        <f>VLOOKUP($A405,Sheet4!$A$8:$D$414,2,FALSE)</f>
        <v>33300</v>
      </c>
      <c r="C405">
        <f>VLOOKUP($A405,Sheet4!$A$8:$D$414,3,FALSE)</f>
        <v>33300</v>
      </c>
      <c r="D405">
        <f>VLOOKUP($A405,Sheet4!$A$8:$D$414,4,FALSE)</f>
        <v>33600</v>
      </c>
      <c r="E405">
        <v>33800</v>
      </c>
    </row>
    <row r="406" spans="1:5" x14ac:dyDescent="0.25">
      <c r="A406" t="s">
        <v>226</v>
      </c>
      <c r="B406">
        <f>VLOOKUP($A406,Sheet4!$A$8:$D$414,2,FALSE)</f>
        <v>118000</v>
      </c>
      <c r="C406">
        <f>VLOOKUP($A406,Sheet4!$A$8:$D$414,3,FALSE)</f>
        <v>119400</v>
      </c>
      <c r="D406">
        <f>VLOOKUP($A406,Sheet4!$A$8:$D$414,4,FALSE)</f>
        <v>120500</v>
      </c>
      <c r="E406">
        <v>121700</v>
      </c>
    </row>
    <row r="407" spans="1:5" x14ac:dyDescent="0.25">
      <c r="A407" t="s">
        <v>227</v>
      </c>
      <c r="B407">
        <f>VLOOKUP($A407,Sheet4!$A$8:$D$414,2,FALSE)</f>
        <v>44100</v>
      </c>
      <c r="C407">
        <f>VLOOKUP($A407,Sheet4!$A$8:$D$414,3,FALSE)</f>
        <v>44700</v>
      </c>
      <c r="D407">
        <f>VLOOKUP($A407,Sheet4!$A$8:$D$414,4,FALSE)</f>
        <v>45100</v>
      </c>
      <c r="E407">
        <v>45500</v>
      </c>
    </row>
    <row r="408" spans="1:5" x14ac:dyDescent="0.25">
      <c r="A408" t="s">
        <v>228</v>
      </c>
      <c r="B408">
        <f>VLOOKUP($A408,Sheet4!$A$8:$D$414,2,FALSE)</f>
        <v>17000</v>
      </c>
      <c r="C408">
        <f>VLOOKUP($A408,Sheet4!$A$8:$D$414,3,FALSE)</f>
        <v>17000</v>
      </c>
      <c r="D408">
        <f>VLOOKUP($A408,Sheet4!$A$8:$D$414,4,FALSE)</f>
        <v>17100</v>
      </c>
      <c r="E408">
        <v>17100</v>
      </c>
    </row>
    <row r="409" spans="1:5" x14ac:dyDescent="0.25">
      <c r="A409" t="s">
        <v>229</v>
      </c>
      <c r="B409">
        <f>VLOOKUP($A409,Sheet4!$A$8:$D$414,2,FALSE)</f>
        <v>98100</v>
      </c>
      <c r="C409">
        <f>VLOOKUP($A409,Sheet4!$A$8:$D$414,3,FALSE)</f>
        <v>99100</v>
      </c>
      <c r="D409">
        <f>VLOOKUP($A409,Sheet4!$A$8:$D$414,4,FALSE)</f>
        <v>100000</v>
      </c>
      <c r="E409">
        <v>100900</v>
      </c>
    </row>
    <row r="410" spans="1:5" x14ac:dyDescent="0.25">
      <c r="A410" t="s">
        <v>230</v>
      </c>
      <c r="B410">
        <f>VLOOKUP($A410,Sheet4!$A$8:$D$414,2,FALSE)</f>
        <v>84200</v>
      </c>
      <c r="C410">
        <f>VLOOKUP($A410,Sheet4!$A$8:$D$414,3,FALSE)</f>
        <v>84700</v>
      </c>
      <c r="D410">
        <f>VLOOKUP($A410,Sheet4!$A$8:$D$414,4,FALSE)</f>
        <v>85000</v>
      </c>
      <c r="E410">
        <v>85300</v>
      </c>
    </row>
    <row r="411" spans="1:5" x14ac:dyDescent="0.25">
      <c r="A411" t="s">
        <v>231</v>
      </c>
      <c r="B411">
        <f>VLOOKUP($A411,Sheet4!$A$8:$D$414,2,FALSE)</f>
        <v>78700</v>
      </c>
      <c r="C411">
        <f>VLOOKUP($A411,Sheet4!$A$8:$D$414,3,FALSE)</f>
        <v>79000</v>
      </c>
      <c r="D411">
        <f>VLOOKUP($A411,Sheet4!$A$8:$D$414,4,FALSE)</f>
        <v>79200</v>
      </c>
      <c r="E411">
        <v>79400</v>
      </c>
    </row>
    <row r="412" spans="1:5" x14ac:dyDescent="0.25">
      <c r="A412" t="s">
        <v>232</v>
      </c>
      <c r="B412">
        <f>VLOOKUP($A412,Sheet4!$A$8:$D$414,2,FALSE)</f>
        <v>50700</v>
      </c>
      <c r="C412">
        <f>VLOOKUP($A412,Sheet4!$A$8:$D$414,3,FALSE)</f>
        <v>51100</v>
      </c>
      <c r="D412">
        <f>VLOOKUP($A412,Sheet4!$A$8:$D$414,4,FALSE)</f>
        <v>51500</v>
      </c>
      <c r="E412">
        <v>51800</v>
      </c>
    </row>
    <row r="413" spans="1:5" x14ac:dyDescent="0.25">
      <c r="A413" t="s">
        <v>233</v>
      </c>
      <c r="B413">
        <f>VLOOKUP($A413,Sheet4!$A$8:$D$414,2,FALSE)</f>
        <v>39700</v>
      </c>
      <c r="C413">
        <f>VLOOKUP($A413,Sheet4!$A$8:$D$414,3,FALSE)</f>
        <v>39800</v>
      </c>
      <c r="D413">
        <f>VLOOKUP($A413,Sheet4!$A$8:$D$414,4,FALSE)</f>
        <v>39900</v>
      </c>
      <c r="E413">
        <v>40000</v>
      </c>
    </row>
    <row r="414" spans="1:5" x14ac:dyDescent="0.25">
      <c r="A414" t="s">
        <v>234</v>
      </c>
      <c r="B414">
        <f>VLOOKUP($A414,Sheet4!$A$8:$D$414,2,FALSE)</f>
        <v>62260500</v>
      </c>
      <c r="C414">
        <f>VLOOKUP($A414,Sheet4!$A$8:$D$414,3,FALSE)</f>
        <v>62759500</v>
      </c>
      <c r="D414">
        <f>VLOOKUP($A414,Sheet4!$A$8:$D$414,4,FALSE)</f>
        <v>63285100</v>
      </c>
      <c r="E414">
        <v>63705000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355"/>
  <sheetViews>
    <sheetView topLeftCell="A308" workbookViewId="0">
      <selection activeCell="A33" sqref="A33"/>
    </sheetView>
  </sheetViews>
  <sheetFormatPr defaultRowHeight="15" x14ac:dyDescent="0.25"/>
  <cols>
    <col min="1" max="1" width="28.85546875" bestFit="1" customWidth="1"/>
    <col min="2" max="5" width="7.7109375" bestFit="1" customWidth="1"/>
    <col min="6" max="6" width="25" bestFit="1" customWidth="1"/>
    <col min="7" max="7" width="3" bestFit="1" customWidth="1"/>
  </cols>
  <sheetData>
    <row r="1" spans="1:6" x14ac:dyDescent="0.25">
      <c r="A1" t="s">
        <v>461</v>
      </c>
      <c r="B1" t="s">
        <v>462</v>
      </c>
      <c r="C1" t="s">
        <v>463</v>
      </c>
      <c r="D1" t="s">
        <v>464</v>
      </c>
      <c r="E1" t="s">
        <v>465</v>
      </c>
      <c r="F1" t="s">
        <v>466</v>
      </c>
    </row>
    <row r="3" spans="1:6" x14ac:dyDescent="0.25">
      <c r="A3" t="s">
        <v>100</v>
      </c>
      <c r="B3">
        <v>34558</v>
      </c>
      <c r="C3">
        <v>38196</v>
      </c>
      <c r="D3">
        <v>41599</v>
      </c>
      <c r="E3">
        <v>39705</v>
      </c>
      <c r="F3">
        <v>1</v>
      </c>
    </row>
    <row r="4" spans="1:6" x14ac:dyDescent="0.25">
      <c r="A4" t="s">
        <v>93</v>
      </c>
      <c r="B4">
        <v>21765</v>
      </c>
      <c r="C4">
        <v>21130</v>
      </c>
      <c r="D4">
        <v>28148</v>
      </c>
      <c r="E4">
        <v>30437</v>
      </c>
      <c r="F4">
        <v>2</v>
      </c>
    </row>
    <row r="5" spans="1:6" x14ac:dyDescent="0.25">
      <c r="A5" t="s">
        <v>87</v>
      </c>
      <c r="B5">
        <v>10460</v>
      </c>
      <c r="C5">
        <v>21067</v>
      </c>
      <c r="D5">
        <v>24975</v>
      </c>
      <c r="E5">
        <v>23531</v>
      </c>
      <c r="F5">
        <v>3</v>
      </c>
    </row>
    <row r="6" spans="1:6" x14ac:dyDescent="0.25">
      <c r="A6" t="s">
        <v>90</v>
      </c>
      <c r="B6">
        <v>14071</v>
      </c>
      <c r="C6">
        <v>16649</v>
      </c>
      <c r="D6">
        <v>19504</v>
      </c>
      <c r="E6">
        <v>19395</v>
      </c>
      <c r="F6">
        <v>4</v>
      </c>
    </row>
    <row r="7" spans="1:6" x14ac:dyDescent="0.25">
      <c r="A7" t="s">
        <v>121</v>
      </c>
      <c r="B7">
        <v>11741</v>
      </c>
      <c r="C7">
        <v>12744</v>
      </c>
      <c r="D7">
        <v>14436</v>
      </c>
      <c r="E7">
        <v>16254</v>
      </c>
      <c r="F7">
        <v>5</v>
      </c>
    </row>
    <row r="8" spans="1:6" x14ac:dyDescent="0.25">
      <c r="A8" t="s">
        <v>99</v>
      </c>
      <c r="B8">
        <v>12189</v>
      </c>
      <c r="C8">
        <v>14429</v>
      </c>
      <c r="D8">
        <v>16120</v>
      </c>
      <c r="E8">
        <v>15887</v>
      </c>
      <c r="F8">
        <v>6</v>
      </c>
    </row>
    <row r="9" spans="1:6" x14ac:dyDescent="0.25">
      <c r="A9" t="s">
        <v>94</v>
      </c>
      <c r="B9">
        <v>1542</v>
      </c>
      <c r="C9">
        <v>7016</v>
      </c>
      <c r="D9">
        <v>5831</v>
      </c>
      <c r="E9">
        <v>12004</v>
      </c>
      <c r="F9">
        <v>7</v>
      </c>
    </row>
    <row r="10" spans="1:6" x14ac:dyDescent="0.25">
      <c r="A10" t="s">
        <v>56</v>
      </c>
      <c r="B10">
        <v>3271</v>
      </c>
      <c r="C10">
        <v>3661</v>
      </c>
      <c r="D10">
        <v>3251</v>
      </c>
      <c r="E10">
        <v>11791</v>
      </c>
      <c r="F10">
        <v>8</v>
      </c>
    </row>
    <row r="11" spans="1:6" x14ac:dyDescent="0.25">
      <c r="A11" t="s">
        <v>26</v>
      </c>
      <c r="B11">
        <v>2869</v>
      </c>
      <c r="C11">
        <v>1914</v>
      </c>
      <c r="D11">
        <v>6325</v>
      </c>
      <c r="E11">
        <v>8776</v>
      </c>
      <c r="F11">
        <v>9</v>
      </c>
    </row>
    <row r="12" spans="1:6" x14ac:dyDescent="0.25">
      <c r="A12" t="s">
        <v>92</v>
      </c>
      <c r="B12">
        <v>4991</v>
      </c>
      <c r="C12">
        <v>5600</v>
      </c>
      <c r="D12">
        <v>10890</v>
      </c>
      <c r="E12">
        <v>8216</v>
      </c>
      <c r="F12">
        <v>10</v>
      </c>
    </row>
    <row r="13" spans="1:6" x14ac:dyDescent="0.25">
      <c r="A13" t="s">
        <v>96</v>
      </c>
      <c r="B13">
        <v>1802</v>
      </c>
      <c r="C13">
        <v>3861</v>
      </c>
      <c r="D13">
        <v>7316</v>
      </c>
      <c r="E13">
        <v>8163</v>
      </c>
      <c r="F13">
        <v>11</v>
      </c>
    </row>
    <row r="14" spans="1:6" x14ac:dyDescent="0.25">
      <c r="A14" t="s">
        <v>141</v>
      </c>
      <c r="B14">
        <v>10211</v>
      </c>
      <c r="C14">
        <v>8221</v>
      </c>
      <c r="D14">
        <v>7926</v>
      </c>
      <c r="E14">
        <v>8078</v>
      </c>
      <c r="F14">
        <v>12</v>
      </c>
    </row>
    <row r="15" spans="1:6" x14ac:dyDescent="0.25">
      <c r="A15" t="s">
        <v>89</v>
      </c>
      <c r="B15">
        <v>1138</v>
      </c>
      <c r="C15">
        <v>4683</v>
      </c>
      <c r="D15">
        <v>5892</v>
      </c>
      <c r="E15">
        <v>7756</v>
      </c>
      <c r="F15">
        <v>13</v>
      </c>
    </row>
    <row r="16" spans="1:6" x14ac:dyDescent="0.25">
      <c r="A16" t="s">
        <v>98</v>
      </c>
      <c r="B16">
        <v>4879</v>
      </c>
      <c r="C16">
        <v>5956</v>
      </c>
      <c r="D16">
        <v>5769</v>
      </c>
      <c r="E16">
        <v>7000</v>
      </c>
      <c r="F16">
        <v>14</v>
      </c>
    </row>
    <row r="17" spans="1:7" x14ac:dyDescent="0.25">
      <c r="A17" t="s">
        <v>68</v>
      </c>
      <c r="B17">
        <v>5755</v>
      </c>
      <c r="C17">
        <v>5096</v>
      </c>
      <c r="D17">
        <v>5479</v>
      </c>
      <c r="E17">
        <v>6869</v>
      </c>
      <c r="F17">
        <v>15</v>
      </c>
    </row>
    <row r="18" spans="1:7" x14ac:dyDescent="0.25">
      <c r="A18" t="s">
        <v>115</v>
      </c>
      <c r="B18">
        <v>4394</v>
      </c>
      <c r="C18">
        <v>4427</v>
      </c>
      <c r="D18">
        <v>5679</v>
      </c>
      <c r="E18">
        <v>6868</v>
      </c>
      <c r="F18">
        <v>16</v>
      </c>
    </row>
    <row r="19" spans="1:7" x14ac:dyDescent="0.25">
      <c r="A19" t="s">
        <v>124</v>
      </c>
      <c r="B19">
        <v>5852</v>
      </c>
      <c r="C19">
        <v>6024</v>
      </c>
      <c r="D19">
        <v>6606</v>
      </c>
      <c r="E19">
        <v>6668</v>
      </c>
      <c r="F19">
        <v>17</v>
      </c>
    </row>
    <row r="20" spans="1:7" x14ac:dyDescent="0.25">
      <c r="A20" t="s">
        <v>110</v>
      </c>
      <c r="B20">
        <v>4179</v>
      </c>
      <c r="C20">
        <v>4722</v>
      </c>
      <c r="D20">
        <v>4601</v>
      </c>
      <c r="E20">
        <v>6485</v>
      </c>
      <c r="F20">
        <v>18</v>
      </c>
    </row>
    <row r="21" spans="1:7" x14ac:dyDescent="0.25">
      <c r="A21" t="s">
        <v>113</v>
      </c>
      <c r="B21">
        <v>5091</v>
      </c>
      <c r="C21">
        <v>5988</v>
      </c>
      <c r="D21">
        <v>7255</v>
      </c>
      <c r="E21">
        <v>6407</v>
      </c>
      <c r="F21">
        <v>19</v>
      </c>
    </row>
    <row r="22" spans="1:7" x14ac:dyDescent="0.25">
      <c r="A22" t="s">
        <v>13</v>
      </c>
      <c r="B22">
        <v>4741</v>
      </c>
      <c r="C22">
        <v>4559</v>
      </c>
      <c r="D22">
        <v>6707</v>
      </c>
      <c r="E22">
        <v>6275</v>
      </c>
      <c r="F22">
        <v>20</v>
      </c>
    </row>
    <row r="23" spans="1:7" x14ac:dyDescent="0.25">
      <c r="A23" t="s">
        <v>396</v>
      </c>
      <c r="B23">
        <v>5590</v>
      </c>
      <c r="C23">
        <v>6282</v>
      </c>
      <c r="D23">
        <v>6538</v>
      </c>
      <c r="E23">
        <v>6266</v>
      </c>
      <c r="F23">
        <v>21</v>
      </c>
    </row>
    <row r="24" spans="1:7" x14ac:dyDescent="0.25">
      <c r="A24" t="s">
        <v>52</v>
      </c>
      <c r="B24">
        <v>6917</v>
      </c>
      <c r="C24">
        <v>6044</v>
      </c>
      <c r="D24">
        <v>6824</v>
      </c>
      <c r="E24">
        <v>6244</v>
      </c>
      <c r="F24">
        <v>22</v>
      </c>
      <c r="G24">
        <v>2</v>
      </c>
    </row>
    <row r="25" spans="1:7" x14ac:dyDescent="0.25">
      <c r="A25" t="s">
        <v>117</v>
      </c>
      <c r="B25">
        <v>5655</v>
      </c>
      <c r="C25">
        <v>5160</v>
      </c>
      <c r="D25">
        <v>4116</v>
      </c>
      <c r="E25">
        <v>6108</v>
      </c>
      <c r="F25">
        <v>23</v>
      </c>
    </row>
    <row r="26" spans="1:7" x14ac:dyDescent="0.25">
      <c r="A26" t="s">
        <v>105</v>
      </c>
      <c r="B26">
        <v>3965</v>
      </c>
      <c r="C26">
        <v>4443</v>
      </c>
      <c r="D26">
        <v>4736</v>
      </c>
      <c r="E26">
        <v>5685</v>
      </c>
      <c r="F26">
        <v>24</v>
      </c>
    </row>
    <row r="27" spans="1:7" x14ac:dyDescent="0.25">
      <c r="A27" t="s">
        <v>114</v>
      </c>
      <c r="B27">
        <v>3267</v>
      </c>
      <c r="C27">
        <v>2782</v>
      </c>
      <c r="D27">
        <v>4675</v>
      </c>
      <c r="E27">
        <v>5651</v>
      </c>
      <c r="F27">
        <v>25</v>
      </c>
    </row>
    <row r="28" spans="1:7" x14ac:dyDescent="0.25">
      <c r="A28" t="s">
        <v>139</v>
      </c>
      <c r="B28">
        <v>6323</v>
      </c>
      <c r="C28">
        <v>6611</v>
      </c>
      <c r="D28">
        <v>5107</v>
      </c>
      <c r="E28">
        <v>5348</v>
      </c>
      <c r="F28">
        <v>26</v>
      </c>
    </row>
    <row r="29" spans="1:7" x14ac:dyDescent="0.25">
      <c r="A29" t="s">
        <v>91</v>
      </c>
      <c r="B29">
        <v>2117</v>
      </c>
      <c r="C29">
        <v>3268</v>
      </c>
      <c r="D29">
        <v>5334</v>
      </c>
      <c r="E29">
        <v>5213</v>
      </c>
      <c r="F29">
        <v>27</v>
      </c>
    </row>
    <row r="30" spans="1:7" x14ac:dyDescent="0.25">
      <c r="A30" t="s">
        <v>43</v>
      </c>
      <c r="B30">
        <v>4642</v>
      </c>
      <c r="C30">
        <v>4471</v>
      </c>
      <c r="D30">
        <v>4763</v>
      </c>
      <c r="E30">
        <v>5125</v>
      </c>
      <c r="F30">
        <v>28</v>
      </c>
    </row>
    <row r="31" spans="1:7" x14ac:dyDescent="0.25">
      <c r="A31" t="s">
        <v>95</v>
      </c>
      <c r="B31">
        <v>2807</v>
      </c>
      <c r="C31">
        <v>2991</v>
      </c>
      <c r="D31">
        <v>4603</v>
      </c>
      <c r="E31">
        <v>4886</v>
      </c>
      <c r="F31">
        <v>29</v>
      </c>
    </row>
    <row r="32" spans="1:7" x14ac:dyDescent="0.25">
      <c r="A32" t="s">
        <v>316</v>
      </c>
      <c r="B32">
        <v>3618</v>
      </c>
      <c r="C32">
        <v>4415</v>
      </c>
      <c r="D32">
        <v>4756</v>
      </c>
      <c r="E32">
        <v>4693</v>
      </c>
      <c r="F32">
        <v>30</v>
      </c>
    </row>
    <row r="33" spans="1:6" x14ac:dyDescent="0.25">
      <c r="A33" t="s">
        <v>149</v>
      </c>
      <c r="B33">
        <v>3704</v>
      </c>
      <c r="C33">
        <v>4326</v>
      </c>
      <c r="D33">
        <v>4952</v>
      </c>
      <c r="E33">
        <v>4670</v>
      </c>
      <c r="F33">
        <v>31</v>
      </c>
    </row>
    <row r="34" spans="1:6" x14ac:dyDescent="0.25">
      <c r="A34" t="s">
        <v>390</v>
      </c>
      <c r="B34">
        <v>4020</v>
      </c>
      <c r="C34">
        <v>3918</v>
      </c>
      <c r="D34">
        <v>4267</v>
      </c>
      <c r="E34">
        <v>4560</v>
      </c>
      <c r="F34">
        <v>32</v>
      </c>
    </row>
    <row r="35" spans="1:6" x14ac:dyDescent="0.25">
      <c r="A35" t="s">
        <v>438</v>
      </c>
      <c r="B35">
        <v>2010</v>
      </c>
      <c r="C35">
        <v>2745</v>
      </c>
      <c r="D35">
        <v>3673</v>
      </c>
      <c r="E35">
        <v>4222</v>
      </c>
      <c r="F35">
        <v>33</v>
      </c>
    </row>
    <row r="36" spans="1:6" x14ac:dyDescent="0.25">
      <c r="A36" t="s">
        <v>107</v>
      </c>
      <c r="B36">
        <v>6183</v>
      </c>
      <c r="C36">
        <v>4002</v>
      </c>
      <c r="D36">
        <v>4485</v>
      </c>
      <c r="E36">
        <v>4189</v>
      </c>
      <c r="F36">
        <v>34</v>
      </c>
    </row>
    <row r="37" spans="1:6" x14ac:dyDescent="0.25">
      <c r="A37" t="s">
        <v>116</v>
      </c>
      <c r="B37">
        <v>2770</v>
      </c>
      <c r="C37">
        <v>3498</v>
      </c>
      <c r="D37">
        <v>3922</v>
      </c>
      <c r="E37">
        <v>4038</v>
      </c>
      <c r="F37">
        <v>35</v>
      </c>
    </row>
    <row r="38" spans="1:6" x14ac:dyDescent="0.25">
      <c r="A38" t="s">
        <v>88</v>
      </c>
      <c r="B38">
        <v>2267</v>
      </c>
      <c r="C38">
        <v>3238</v>
      </c>
      <c r="D38">
        <v>4342</v>
      </c>
      <c r="E38">
        <v>3793</v>
      </c>
      <c r="F38">
        <v>36</v>
      </c>
    </row>
    <row r="39" spans="1:6" x14ac:dyDescent="0.25">
      <c r="A39" t="s">
        <v>413</v>
      </c>
      <c r="B39">
        <v>3185</v>
      </c>
      <c r="C39">
        <v>3048</v>
      </c>
      <c r="D39">
        <v>3453</v>
      </c>
      <c r="E39">
        <v>3645</v>
      </c>
      <c r="F39">
        <v>37</v>
      </c>
    </row>
    <row r="40" spans="1:6" x14ac:dyDescent="0.25">
      <c r="A40" t="s">
        <v>376</v>
      </c>
      <c r="B40">
        <v>2684</v>
      </c>
      <c r="C40">
        <v>2839</v>
      </c>
      <c r="D40">
        <v>3083</v>
      </c>
      <c r="E40">
        <v>3635</v>
      </c>
      <c r="F40">
        <v>38</v>
      </c>
    </row>
    <row r="41" spans="1:6" x14ac:dyDescent="0.25">
      <c r="A41" t="s">
        <v>404</v>
      </c>
      <c r="B41">
        <v>3796</v>
      </c>
      <c r="C41">
        <v>3915</v>
      </c>
      <c r="D41">
        <v>3527</v>
      </c>
      <c r="E41">
        <v>3611</v>
      </c>
      <c r="F41">
        <v>39</v>
      </c>
    </row>
    <row r="42" spans="1:6" x14ac:dyDescent="0.25">
      <c r="A42" t="s">
        <v>128</v>
      </c>
      <c r="B42">
        <v>3963</v>
      </c>
      <c r="C42">
        <v>2688</v>
      </c>
      <c r="D42">
        <v>2830</v>
      </c>
      <c r="E42">
        <v>3420</v>
      </c>
      <c r="F42">
        <v>40</v>
      </c>
    </row>
    <row r="43" spans="1:6" x14ac:dyDescent="0.25">
      <c r="A43" t="s">
        <v>148</v>
      </c>
      <c r="B43">
        <v>2652</v>
      </c>
      <c r="C43">
        <v>2751</v>
      </c>
      <c r="D43">
        <v>3028</v>
      </c>
      <c r="E43">
        <v>3348</v>
      </c>
      <c r="F43">
        <v>41</v>
      </c>
    </row>
    <row r="44" spans="1:6" x14ac:dyDescent="0.25">
      <c r="A44" t="s">
        <v>36</v>
      </c>
      <c r="B44">
        <v>3904</v>
      </c>
      <c r="C44">
        <v>3145</v>
      </c>
      <c r="D44">
        <v>3147</v>
      </c>
      <c r="E44">
        <v>3325</v>
      </c>
      <c r="F44">
        <v>42</v>
      </c>
    </row>
    <row r="45" spans="1:6" x14ac:dyDescent="0.25">
      <c r="A45" t="s">
        <v>325</v>
      </c>
      <c r="B45">
        <v>3185</v>
      </c>
      <c r="C45">
        <v>3330</v>
      </c>
      <c r="D45">
        <v>3028</v>
      </c>
      <c r="E45">
        <v>3284</v>
      </c>
      <c r="F45">
        <v>43</v>
      </c>
    </row>
    <row r="46" spans="1:6" x14ac:dyDescent="0.25">
      <c r="A46" t="s">
        <v>388</v>
      </c>
      <c r="B46">
        <v>2598</v>
      </c>
      <c r="C46">
        <v>2356</v>
      </c>
      <c r="D46">
        <v>2490</v>
      </c>
      <c r="E46">
        <v>3170</v>
      </c>
      <c r="F46">
        <v>44</v>
      </c>
    </row>
    <row r="47" spans="1:6" x14ac:dyDescent="0.25">
      <c r="A47" t="s">
        <v>108</v>
      </c>
      <c r="B47">
        <v>2533</v>
      </c>
      <c r="C47">
        <v>2586</v>
      </c>
      <c r="D47">
        <v>3100</v>
      </c>
      <c r="E47">
        <v>3166</v>
      </c>
      <c r="F47">
        <v>45</v>
      </c>
    </row>
    <row r="48" spans="1:6" x14ac:dyDescent="0.25">
      <c r="A48" t="s">
        <v>407</v>
      </c>
      <c r="B48">
        <v>2702</v>
      </c>
      <c r="C48">
        <v>2548</v>
      </c>
      <c r="D48">
        <v>2546</v>
      </c>
      <c r="E48">
        <v>3137</v>
      </c>
      <c r="F48">
        <v>46</v>
      </c>
    </row>
    <row r="49" spans="1:7" x14ac:dyDescent="0.25">
      <c r="A49" t="s">
        <v>80</v>
      </c>
      <c r="B49">
        <v>2693</v>
      </c>
      <c r="C49">
        <v>2452</v>
      </c>
      <c r="D49">
        <v>3364</v>
      </c>
      <c r="E49">
        <v>3126</v>
      </c>
      <c r="F49">
        <v>47</v>
      </c>
    </row>
    <row r="50" spans="1:7" x14ac:dyDescent="0.25">
      <c r="A50" t="s">
        <v>259</v>
      </c>
      <c r="B50">
        <v>3529</v>
      </c>
      <c r="C50">
        <v>3439</v>
      </c>
      <c r="D50">
        <v>3314</v>
      </c>
      <c r="E50">
        <v>3119</v>
      </c>
      <c r="F50">
        <v>48</v>
      </c>
    </row>
    <row r="51" spans="1:7" x14ac:dyDescent="0.25">
      <c r="A51" t="s">
        <v>144</v>
      </c>
      <c r="B51">
        <v>3008</v>
      </c>
      <c r="C51">
        <v>409</v>
      </c>
      <c r="D51">
        <v>458</v>
      </c>
      <c r="E51">
        <v>2983</v>
      </c>
      <c r="F51">
        <v>49</v>
      </c>
    </row>
    <row r="52" spans="1:7" x14ac:dyDescent="0.25">
      <c r="A52" t="s">
        <v>123</v>
      </c>
      <c r="B52">
        <v>2100</v>
      </c>
      <c r="C52">
        <v>2010</v>
      </c>
      <c r="D52">
        <v>2090</v>
      </c>
      <c r="E52">
        <v>2917</v>
      </c>
      <c r="F52">
        <v>50</v>
      </c>
    </row>
    <row r="53" spans="1:7" x14ac:dyDescent="0.25">
      <c r="A53" t="s">
        <v>18</v>
      </c>
      <c r="B53">
        <v>2895</v>
      </c>
      <c r="C53">
        <v>3072</v>
      </c>
      <c r="D53">
        <v>3582</v>
      </c>
      <c r="E53">
        <v>2905</v>
      </c>
      <c r="F53">
        <v>51</v>
      </c>
    </row>
    <row r="54" spans="1:7" x14ac:dyDescent="0.25">
      <c r="A54" t="s">
        <v>346</v>
      </c>
      <c r="B54">
        <v>2679</v>
      </c>
      <c r="C54">
        <v>2753</v>
      </c>
      <c r="D54">
        <v>2520</v>
      </c>
      <c r="E54">
        <v>2785</v>
      </c>
      <c r="F54">
        <v>52</v>
      </c>
    </row>
    <row r="55" spans="1:7" x14ac:dyDescent="0.25">
      <c r="A55" t="s">
        <v>378</v>
      </c>
      <c r="B55">
        <v>1997</v>
      </c>
      <c r="C55">
        <v>2164</v>
      </c>
      <c r="D55">
        <v>2564</v>
      </c>
      <c r="E55">
        <v>2729</v>
      </c>
      <c r="F55">
        <v>53</v>
      </c>
    </row>
    <row r="56" spans="1:7" x14ac:dyDescent="0.25">
      <c r="A56" t="s">
        <v>348</v>
      </c>
      <c r="B56">
        <v>1</v>
      </c>
      <c r="C56">
        <v>67</v>
      </c>
      <c r="D56">
        <v>-36</v>
      </c>
      <c r="E56">
        <v>2722</v>
      </c>
      <c r="F56">
        <v>54</v>
      </c>
    </row>
    <row r="57" spans="1:7" x14ac:dyDescent="0.25">
      <c r="A57" t="s">
        <v>104</v>
      </c>
      <c r="B57">
        <v>4019</v>
      </c>
      <c r="C57">
        <v>3926</v>
      </c>
      <c r="D57">
        <v>2701</v>
      </c>
      <c r="E57">
        <v>2666</v>
      </c>
      <c r="F57">
        <v>55</v>
      </c>
    </row>
    <row r="58" spans="1:7" x14ac:dyDescent="0.25">
      <c r="A58" t="s">
        <v>49</v>
      </c>
      <c r="B58">
        <v>722</v>
      </c>
      <c r="C58">
        <v>1426</v>
      </c>
      <c r="D58">
        <v>1080</v>
      </c>
      <c r="E58">
        <v>2629</v>
      </c>
      <c r="F58">
        <v>56</v>
      </c>
    </row>
    <row r="59" spans="1:7" x14ac:dyDescent="0.25">
      <c r="A59" t="s">
        <v>130</v>
      </c>
      <c r="B59">
        <v>2241</v>
      </c>
      <c r="C59">
        <v>2207</v>
      </c>
      <c r="D59">
        <v>2253</v>
      </c>
      <c r="E59">
        <v>2604</v>
      </c>
      <c r="F59">
        <v>57</v>
      </c>
    </row>
    <row r="60" spans="1:7" x14ac:dyDescent="0.25">
      <c r="A60" t="s">
        <v>106</v>
      </c>
      <c r="B60">
        <v>6379</v>
      </c>
      <c r="C60">
        <v>4466</v>
      </c>
      <c r="D60">
        <v>2129</v>
      </c>
      <c r="E60">
        <v>2580</v>
      </c>
      <c r="F60">
        <v>58</v>
      </c>
      <c r="G60">
        <v>3</v>
      </c>
    </row>
    <row r="61" spans="1:7" x14ac:dyDescent="0.25">
      <c r="A61" t="s">
        <v>442</v>
      </c>
      <c r="B61">
        <v>1903</v>
      </c>
      <c r="C61">
        <v>1990</v>
      </c>
      <c r="D61">
        <v>2175</v>
      </c>
      <c r="E61">
        <v>2476</v>
      </c>
      <c r="F61">
        <v>59</v>
      </c>
    </row>
    <row r="62" spans="1:7" x14ac:dyDescent="0.25">
      <c r="A62" t="s">
        <v>241</v>
      </c>
      <c r="B62">
        <v>2110</v>
      </c>
      <c r="C62">
        <v>2167</v>
      </c>
      <c r="D62">
        <v>2443</v>
      </c>
      <c r="E62">
        <v>2452</v>
      </c>
      <c r="F62">
        <v>60</v>
      </c>
    </row>
    <row r="63" spans="1:7" x14ac:dyDescent="0.25">
      <c r="A63" t="s">
        <v>403</v>
      </c>
      <c r="B63">
        <v>2404</v>
      </c>
      <c r="C63">
        <v>2343</v>
      </c>
      <c r="D63">
        <v>2282</v>
      </c>
      <c r="E63">
        <v>2382</v>
      </c>
      <c r="F63">
        <v>61</v>
      </c>
    </row>
    <row r="64" spans="1:7" x14ac:dyDescent="0.25">
      <c r="A64" t="s">
        <v>145</v>
      </c>
      <c r="B64">
        <v>2676</v>
      </c>
      <c r="C64">
        <v>2661</v>
      </c>
      <c r="D64">
        <v>2540</v>
      </c>
      <c r="E64">
        <v>2373</v>
      </c>
      <c r="F64">
        <v>62</v>
      </c>
    </row>
    <row r="65" spans="1:6" x14ac:dyDescent="0.25">
      <c r="A65" t="s">
        <v>55</v>
      </c>
      <c r="B65">
        <v>3232</v>
      </c>
      <c r="C65">
        <v>633</v>
      </c>
      <c r="D65">
        <v>673</v>
      </c>
      <c r="E65">
        <v>2362</v>
      </c>
      <c r="F65">
        <v>63</v>
      </c>
    </row>
    <row r="66" spans="1:6" x14ac:dyDescent="0.25">
      <c r="A66" t="s">
        <v>426</v>
      </c>
      <c r="B66">
        <v>2680</v>
      </c>
      <c r="C66">
        <v>2466</v>
      </c>
      <c r="D66">
        <v>2421</v>
      </c>
      <c r="E66">
        <v>2355</v>
      </c>
      <c r="F66">
        <v>64</v>
      </c>
    </row>
    <row r="67" spans="1:6" x14ac:dyDescent="0.25">
      <c r="A67" t="s">
        <v>63</v>
      </c>
      <c r="B67">
        <v>2271</v>
      </c>
      <c r="C67">
        <v>2297</v>
      </c>
      <c r="D67">
        <v>2629</v>
      </c>
      <c r="E67">
        <v>2334</v>
      </c>
      <c r="F67">
        <v>65</v>
      </c>
    </row>
    <row r="68" spans="1:6" x14ac:dyDescent="0.25">
      <c r="A68" t="s">
        <v>122</v>
      </c>
      <c r="B68">
        <v>1898</v>
      </c>
      <c r="C68">
        <v>2537</v>
      </c>
      <c r="D68">
        <v>2443</v>
      </c>
      <c r="E68">
        <v>2308</v>
      </c>
      <c r="F68">
        <v>66</v>
      </c>
    </row>
    <row r="69" spans="1:6" x14ac:dyDescent="0.25">
      <c r="A69" t="s">
        <v>278</v>
      </c>
      <c r="B69">
        <v>2059</v>
      </c>
      <c r="C69">
        <v>2407</v>
      </c>
      <c r="D69">
        <v>2451</v>
      </c>
      <c r="E69">
        <v>2308</v>
      </c>
      <c r="F69">
        <v>66</v>
      </c>
    </row>
    <row r="70" spans="1:6" x14ac:dyDescent="0.25">
      <c r="A70" t="s">
        <v>101</v>
      </c>
      <c r="B70">
        <v>2100</v>
      </c>
      <c r="C70">
        <v>1325</v>
      </c>
      <c r="D70">
        <v>1677</v>
      </c>
      <c r="E70">
        <v>2261</v>
      </c>
      <c r="F70">
        <v>68</v>
      </c>
    </row>
    <row r="71" spans="1:6" x14ac:dyDescent="0.25">
      <c r="A71" t="s">
        <v>435</v>
      </c>
      <c r="B71">
        <v>2708</v>
      </c>
      <c r="C71">
        <v>2444</v>
      </c>
      <c r="D71">
        <v>2345</v>
      </c>
      <c r="E71">
        <v>2255</v>
      </c>
      <c r="F71">
        <v>69</v>
      </c>
    </row>
    <row r="72" spans="1:6" x14ac:dyDescent="0.25">
      <c r="A72" t="s">
        <v>119</v>
      </c>
      <c r="B72">
        <v>2137</v>
      </c>
      <c r="C72">
        <v>2043</v>
      </c>
      <c r="D72">
        <v>3146</v>
      </c>
      <c r="E72">
        <v>2174</v>
      </c>
      <c r="F72">
        <v>70</v>
      </c>
    </row>
    <row r="73" spans="1:6" x14ac:dyDescent="0.25">
      <c r="A73" t="s">
        <v>109</v>
      </c>
      <c r="B73">
        <v>1040</v>
      </c>
      <c r="C73">
        <v>1462</v>
      </c>
      <c r="D73">
        <v>2013</v>
      </c>
      <c r="E73">
        <v>2161</v>
      </c>
      <c r="F73">
        <v>71</v>
      </c>
    </row>
    <row r="74" spans="1:6" x14ac:dyDescent="0.25">
      <c r="A74" t="s">
        <v>147</v>
      </c>
      <c r="B74">
        <v>2958</v>
      </c>
      <c r="C74">
        <v>2195</v>
      </c>
      <c r="D74">
        <v>1931</v>
      </c>
      <c r="E74">
        <v>2135</v>
      </c>
      <c r="F74">
        <v>72</v>
      </c>
    </row>
    <row r="75" spans="1:6" x14ac:dyDescent="0.25">
      <c r="A75" t="s">
        <v>140</v>
      </c>
      <c r="B75">
        <v>5201</v>
      </c>
      <c r="C75">
        <v>3821</v>
      </c>
      <c r="D75">
        <v>3430</v>
      </c>
      <c r="E75">
        <v>2118</v>
      </c>
      <c r="F75">
        <v>73</v>
      </c>
    </row>
    <row r="76" spans="1:6" x14ac:dyDescent="0.25">
      <c r="A76" t="s">
        <v>126</v>
      </c>
      <c r="B76">
        <v>1515</v>
      </c>
      <c r="C76">
        <v>1732</v>
      </c>
      <c r="D76">
        <v>1749</v>
      </c>
      <c r="E76">
        <v>2114</v>
      </c>
      <c r="F76">
        <v>74</v>
      </c>
    </row>
    <row r="77" spans="1:6" x14ac:dyDescent="0.25">
      <c r="A77" t="s">
        <v>313</v>
      </c>
      <c r="B77">
        <v>1498</v>
      </c>
      <c r="C77">
        <v>2170</v>
      </c>
      <c r="D77">
        <v>2336</v>
      </c>
      <c r="E77">
        <v>2073</v>
      </c>
      <c r="F77">
        <v>75</v>
      </c>
    </row>
    <row r="78" spans="1:6" x14ac:dyDescent="0.25">
      <c r="A78" t="s">
        <v>19</v>
      </c>
      <c r="B78">
        <v>2517</v>
      </c>
      <c r="C78">
        <v>2456</v>
      </c>
      <c r="D78">
        <v>2524</v>
      </c>
      <c r="E78">
        <v>2072</v>
      </c>
      <c r="F78">
        <v>76</v>
      </c>
    </row>
    <row r="79" spans="1:6" x14ac:dyDescent="0.25">
      <c r="A79" t="s">
        <v>284</v>
      </c>
      <c r="B79">
        <v>-166</v>
      </c>
      <c r="C79">
        <v>-158</v>
      </c>
      <c r="D79">
        <v>-148</v>
      </c>
      <c r="E79">
        <v>2034</v>
      </c>
      <c r="F79">
        <v>77</v>
      </c>
    </row>
    <row r="80" spans="1:6" x14ac:dyDescent="0.25">
      <c r="A80" t="s">
        <v>374</v>
      </c>
      <c r="B80">
        <v>1623</v>
      </c>
      <c r="C80">
        <v>1777</v>
      </c>
      <c r="D80">
        <v>2006</v>
      </c>
      <c r="E80">
        <v>1974</v>
      </c>
      <c r="F80">
        <v>78</v>
      </c>
    </row>
    <row r="81" spans="1:6" x14ac:dyDescent="0.25">
      <c r="A81" t="s">
        <v>79</v>
      </c>
      <c r="B81">
        <v>1340</v>
      </c>
      <c r="C81">
        <v>1581</v>
      </c>
      <c r="D81">
        <v>1953</v>
      </c>
      <c r="E81">
        <v>1934</v>
      </c>
      <c r="F81">
        <v>79</v>
      </c>
    </row>
    <row r="82" spans="1:6" x14ac:dyDescent="0.25">
      <c r="A82" t="s">
        <v>339</v>
      </c>
      <c r="B82">
        <v>1676</v>
      </c>
      <c r="C82">
        <v>1795</v>
      </c>
      <c r="D82">
        <v>1829</v>
      </c>
      <c r="E82">
        <v>1916</v>
      </c>
      <c r="F82">
        <v>80</v>
      </c>
    </row>
    <row r="83" spans="1:6" x14ac:dyDescent="0.25">
      <c r="A83" t="s">
        <v>441</v>
      </c>
      <c r="B83">
        <v>1268</v>
      </c>
      <c r="C83">
        <v>1190</v>
      </c>
      <c r="D83">
        <v>1682</v>
      </c>
      <c r="E83">
        <v>1906</v>
      </c>
      <c r="F83">
        <v>81</v>
      </c>
    </row>
    <row r="84" spans="1:6" x14ac:dyDescent="0.25">
      <c r="A84" t="s">
        <v>256</v>
      </c>
      <c r="B84">
        <v>1295</v>
      </c>
      <c r="C84">
        <v>1956</v>
      </c>
      <c r="D84">
        <v>1689</v>
      </c>
      <c r="E84">
        <v>1839</v>
      </c>
      <c r="F84">
        <v>82</v>
      </c>
    </row>
    <row r="85" spans="1:6" x14ac:dyDescent="0.25">
      <c r="A85" t="s">
        <v>103</v>
      </c>
      <c r="B85">
        <v>1156</v>
      </c>
      <c r="C85">
        <v>1252</v>
      </c>
      <c r="D85">
        <v>1629</v>
      </c>
      <c r="E85">
        <v>1795</v>
      </c>
      <c r="F85">
        <v>83</v>
      </c>
    </row>
    <row r="86" spans="1:6" x14ac:dyDescent="0.25">
      <c r="A86" t="s">
        <v>417</v>
      </c>
      <c r="B86">
        <v>1940</v>
      </c>
      <c r="C86">
        <v>2022</v>
      </c>
      <c r="D86">
        <v>1823</v>
      </c>
      <c r="E86">
        <v>1789</v>
      </c>
      <c r="F86">
        <v>84</v>
      </c>
    </row>
    <row r="87" spans="1:6" x14ac:dyDescent="0.25">
      <c r="A87" t="s">
        <v>125</v>
      </c>
      <c r="B87">
        <v>53</v>
      </c>
      <c r="C87">
        <v>1700</v>
      </c>
      <c r="D87">
        <v>1986</v>
      </c>
      <c r="E87">
        <v>1770</v>
      </c>
      <c r="F87">
        <v>85</v>
      </c>
    </row>
    <row r="88" spans="1:6" x14ac:dyDescent="0.25">
      <c r="A88" t="s">
        <v>412</v>
      </c>
      <c r="B88">
        <v>2121</v>
      </c>
      <c r="C88">
        <v>2184</v>
      </c>
      <c r="D88">
        <v>2321</v>
      </c>
      <c r="E88">
        <v>1740</v>
      </c>
      <c r="F88">
        <v>86</v>
      </c>
    </row>
    <row r="89" spans="1:6" x14ac:dyDescent="0.25">
      <c r="A89" t="s">
        <v>395</v>
      </c>
      <c r="B89">
        <v>1384</v>
      </c>
      <c r="C89">
        <v>1372</v>
      </c>
      <c r="D89">
        <v>1458</v>
      </c>
      <c r="E89">
        <v>1739</v>
      </c>
      <c r="F89">
        <v>87</v>
      </c>
    </row>
    <row r="90" spans="1:6" x14ac:dyDescent="0.25">
      <c r="A90" t="s">
        <v>326</v>
      </c>
      <c r="B90">
        <v>2316</v>
      </c>
      <c r="C90">
        <v>2043</v>
      </c>
      <c r="D90">
        <v>1740</v>
      </c>
      <c r="E90">
        <v>1725</v>
      </c>
      <c r="F90">
        <v>88</v>
      </c>
    </row>
    <row r="91" spans="1:6" x14ac:dyDescent="0.25">
      <c r="A91" t="s">
        <v>118</v>
      </c>
      <c r="B91">
        <v>1364</v>
      </c>
      <c r="C91">
        <v>1621</v>
      </c>
      <c r="D91">
        <v>1660</v>
      </c>
      <c r="E91">
        <v>1707</v>
      </c>
      <c r="F91">
        <v>89</v>
      </c>
    </row>
    <row r="92" spans="1:6" x14ac:dyDescent="0.25">
      <c r="A92" t="s">
        <v>420</v>
      </c>
      <c r="B92">
        <v>1482</v>
      </c>
      <c r="C92">
        <v>1440</v>
      </c>
      <c r="D92">
        <v>1504</v>
      </c>
      <c r="E92">
        <v>1682</v>
      </c>
      <c r="F92">
        <v>90</v>
      </c>
    </row>
    <row r="93" spans="1:6" x14ac:dyDescent="0.25">
      <c r="A93" t="s">
        <v>72</v>
      </c>
      <c r="B93">
        <v>2061</v>
      </c>
      <c r="C93">
        <v>2502</v>
      </c>
      <c r="D93">
        <v>2003</v>
      </c>
      <c r="E93">
        <v>1678</v>
      </c>
      <c r="F93">
        <v>91</v>
      </c>
    </row>
    <row r="94" spans="1:6" x14ac:dyDescent="0.25">
      <c r="A94" t="s">
        <v>368</v>
      </c>
      <c r="B94">
        <v>1118</v>
      </c>
      <c r="C94">
        <v>1177</v>
      </c>
      <c r="D94">
        <v>1415</v>
      </c>
      <c r="E94">
        <v>1674</v>
      </c>
      <c r="F94">
        <v>92</v>
      </c>
    </row>
    <row r="95" spans="1:6" x14ac:dyDescent="0.25">
      <c r="A95" t="s">
        <v>48</v>
      </c>
      <c r="B95">
        <v>2109</v>
      </c>
      <c r="C95">
        <v>1793</v>
      </c>
      <c r="D95">
        <v>2493</v>
      </c>
      <c r="E95">
        <v>1649</v>
      </c>
      <c r="F95">
        <v>93</v>
      </c>
    </row>
    <row r="96" spans="1:6" x14ac:dyDescent="0.25">
      <c r="A96" t="s">
        <v>416</v>
      </c>
      <c r="B96">
        <v>1481</v>
      </c>
      <c r="C96">
        <v>1756</v>
      </c>
      <c r="D96">
        <v>1717</v>
      </c>
      <c r="E96">
        <v>1643</v>
      </c>
      <c r="F96">
        <v>94</v>
      </c>
    </row>
    <row r="97" spans="1:7" x14ac:dyDescent="0.25">
      <c r="A97" t="s">
        <v>97</v>
      </c>
      <c r="B97">
        <v>4087</v>
      </c>
      <c r="C97">
        <v>2646</v>
      </c>
      <c r="D97">
        <v>2894</v>
      </c>
      <c r="E97">
        <v>1637</v>
      </c>
      <c r="F97">
        <v>95</v>
      </c>
    </row>
    <row r="98" spans="1:7" x14ac:dyDescent="0.25">
      <c r="A98" t="s">
        <v>415</v>
      </c>
      <c r="B98">
        <v>1858</v>
      </c>
      <c r="C98">
        <v>1840</v>
      </c>
      <c r="D98">
        <v>1792</v>
      </c>
      <c r="E98">
        <v>1619</v>
      </c>
      <c r="F98">
        <v>96</v>
      </c>
      <c r="G98">
        <v>4</v>
      </c>
    </row>
    <row r="99" spans="1:7" x14ac:dyDescent="0.25">
      <c r="A99" t="s">
        <v>152</v>
      </c>
      <c r="B99">
        <v>840</v>
      </c>
      <c r="C99">
        <v>1554</v>
      </c>
      <c r="D99">
        <v>1591</v>
      </c>
      <c r="E99">
        <v>1573</v>
      </c>
      <c r="F99">
        <v>97</v>
      </c>
    </row>
    <row r="100" spans="1:7" x14ac:dyDescent="0.25">
      <c r="A100" t="s">
        <v>440</v>
      </c>
      <c r="B100">
        <v>825</v>
      </c>
      <c r="C100">
        <v>863</v>
      </c>
      <c r="D100">
        <v>1355</v>
      </c>
      <c r="E100">
        <v>1563</v>
      </c>
      <c r="F100">
        <v>98</v>
      </c>
    </row>
    <row r="101" spans="1:7" x14ac:dyDescent="0.25">
      <c r="A101" t="s">
        <v>427</v>
      </c>
      <c r="B101">
        <v>1372</v>
      </c>
      <c r="C101">
        <v>1523</v>
      </c>
      <c r="D101">
        <v>1604</v>
      </c>
      <c r="E101">
        <v>1531</v>
      </c>
      <c r="F101">
        <v>99</v>
      </c>
    </row>
    <row r="102" spans="1:7" x14ac:dyDescent="0.25">
      <c r="A102" t="s">
        <v>287</v>
      </c>
      <c r="B102">
        <v>1738</v>
      </c>
      <c r="C102">
        <v>2438</v>
      </c>
      <c r="D102">
        <v>1398</v>
      </c>
      <c r="E102">
        <v>1530</v>
      </c>
      <c r="F102">
        <v>100</v>
      </c>
    </row>
    <row r="103" spans="1:7" x14ac:dyDescent="0.25">
      <c r="A103" t="s">
        <v>246</v>
      </c>
      <c r="B103">
        <v>1567</v>
      </c>
      <c r="C103">
        <v>1603</v>
      </c>
      <c r="D103">
        <v>1624</v>
      </c>
      <c r="E103">
        <v>1528</v>
      </c>
      <c r="F103">
        <v>101</v>
      </c>
    </row>
    <row r="104" spans="1:7" x14ac:dyDescent="0.25">
      <c r="A104" t="s">
        <v>409</v>
      </c>
      <c r="B104">
        <v>1004</v>
      </c>
      <c r="C104">
        <v>1318</v>
      </c>
      <c r="D104">
        <v>1272</v>
      </c>
      <c r="E104">
        <v>1516</v>
      </c>
      <c r="F104">
        <v>102</v>
      </c>
    </row>
    <row r="105" spans="1:7" x14ac:dyDescent="0.25">
      <c r="A105" t="s">
        <v>51</v>
      </c>
      <c r="B105">
        <v>2648</v>
      </c>
      <c r="C105">
        <v>2434</v>
      </c>
      <c r="D105">
        <v>2976</v>
      </c>
      <c r="E105">
        <v>1493</v>
      </c>
      <c r="F105">
        <v>103</v>
      </c>
    </row>
    <row r="106" spans="1:7" x14ac:dyDescent="0.25">
      <c r="A106" t="s">
        <v>314</v>
      </c>
      <c r="B106">
        <v>1431</v>
      </c>
      <c r="C106">
        <v>1327</v>
      </c>
      <c r="D106">
        <v>1397</v>
      </c>
      <c r="E106">
        <v>1489</v>
      </c>
      <c r="F106">
        <v>104</v>
      </c>
    </row>
    <row r="107" spans="1:7" x14ac:dyDescent="0.25">
      <c r="A107" t="s">
        <v>136</v>
      </c>
      <c r="B107">
        <v>-521</v>
      </c>
      <c r="C107">
        <v>-45</v>
      </c>
      <c r="D107">
        <v>916</v>
      </c>
      <c r="E107">
        <v>1488</v>
      </c>
      <c r="F107">
        <v>105</v>
      </c>
    </row>
    <row r="108" spans="1:7" x14ac:dyDescent="0.25">
      <c r="A108" t="s">
        <v>383</v>
      </c>
      <c r="B108">
        <v>1238</v>
      </c>
      <c r="C108">
        <v>1431</v>
      </c>
      <c r="D108">
        <v>1568</v>
      </c>
      <c r="E108">
        <v>1473</v>
      </c>
      <c r="F108">
        <v>106</v>
      </c>
    </row>
    <row r="109" spans="1:7" x14ac:dyDescent="0.25">
      <c r="A109" t="s">
        <v>6</v>
      </c>
      <c r="B109">
        <v>1287</v>
      </c>
      <c r="C109">
        <v>1151</v>
      </c>
      <c r="D109">
        <v>1345</v>
      </c>
      <c r="E109">
        <v>1468</v>
      </c>
      <c r="F109">
        <v>107</v>
      </c>
    </row>
    <row r="110" spans="1:7" x14ac:dyDescent="0.25">
      <c r="A110" t="s">
        <v>425</v>
      </c>
      <c r="B110">
        <v>2120</v>
      </c>
      <c r="C110">
        <v>2030</v>
      </c>
      <c r="D110">
        <v>1740</v>
      </c>
      <c r="E110">
        <v>1461</v>
      </c>
      <c r="F110">
        <v>108</v>
      </c>
    </row>
    <row r="111" spans="1:7" x14ac:dyDescent="0.25">
      <c r="A111" t="s">
        <v>347</v>
      </c>
      <c r="B111">
        <v>1326</v>
      </c>
      <c r="C111">
        <v>1136</v>
      </c>
      <c r="D111">
        <v>1232</v>
      </c>
      <c r="E111">
        <v>1437</v>
      </c>
      <c r="F111">
        <v>109</v>
      </c>
    </row>
    <row r="112" spans="1:7" x14ac:dyDescent="0.25">
      <c r="A112" t="s">
        <v>264</v>
      </c>
      <c r="B112">
        <v>1365</v>
      </c>
      <c r="C112">
        <v>1437</v>
      </c>
      <c r="D112">
        <v>1538</v>
      </c>
      <c r="E112">
        <v>1426</v>
      </c>
      <c r="F112">
        <v>110</v>
      </c>
    </row>
    <row r="113" spans="1:6" x14ac:dyDescent="0.25">
      <c r="A113" t="s">
        <v>30</v>
      </c>
      <c r="B113">
        <v>991</v>
      </c>
      <c r="C113">
        <v>1160</v>
      </c>
      <c r="D113">
        <v>1361</v>
      </c>
      <c r="E113">
        <v>1413</v>
      </c>
      <c r="F113">
        <v>111</v>
      </c>
    </row>
    <row r="114" spans="1:6" x14ac:dyDescent="0.25">
      <c r="A114" t="s">
        <v>277</v>
      </c>
      <c r="B114">
        <v>1613</v>
      </c>
      <c r="C114">
        <v>1772</v>
      </c>
      <c r="D114">
        <v>1464</v>
      </c>
      <c r="E114">
        <v>1409</v>
      </c>
      <c r="F114">
        <v>112</v>
      </c>
    </row>
    <row r="115" spans="1:6" x14ac:dyDescent="0.25">
      <c r="A115" t="s">
        <v>37</v>
      </c>
      <c r="B115">
        <v>847</v>
      </c>
      <c r="C115">
        <v>1172</v>
      </c>
      <c r="D115">
        <v>1507</v>
      </c>
      <c r="E115">
        <v>1405</v>
      </c>
      <c r="F115">
        <v>113</v>
      </c>
    </row>
    <row r="116" spans="1:6" x14ac:dyDescent="0.25">
      <c r="A116" t="s">
        <v>112</v>
      </c>
      <c r="B116">
        <v>1417</v>
      </c>
      <c r="C116">
        <v>1446</v>
      </c>
      <c r="D116">
        <v>1420</v>
      </c>
      <c r="E116">
        <v>1365</v>
      </c>
      <c r="F116">
        <v>114</v>
      </c>
    </row>
    <row r="117" spans="1:6" x14ac:dyDescent="0.25">
      <c r="A117" t="s">
        <v>14</v>
      </c>
      <c r="B117">
        <v>189</v>
      </c>
      <c r="C117">
        <v>573</v>
      </c>
      <c r="D117">
        <v>813</v>
      </c>
      <c r="E117">
        <v>1341</v>
      </c>
      <c r="F117">
        <v>115</v>
      </c>
    </row>
    <row r="118" spans="1:6" x14ac:dyDescent="0.25">
      <c r="A118" t="s">
        <v>129</v>
      </c>
      <c r="B118">
        <v>830</v>
      </c>
      <c r="C118">
        <v>865</v>
      </c>
      <c r="D118">
        <v>890</v>
      </c>
      <c r="E118">
        <v>1319</v>
      </c>
      <c r="F118">
        <v>116</v>
      </c>
    </row>
    <row r="119" spans="1:6" x14ac:dyDescent="0.25">
      <c r="A119" t="s">
        <v>382</v>
      </c>
      <c r="B119">
        <v>447</v>
      </c>
      <c r="C119">
        <v>495</v>
      </c>
      <c r="D119">
        <v>557</v>
      </c>
      <c r="E119">
        <v>1304</v>
      </c>
      <c r="F119">
        <v>117</v>
      </c>
    </row>
    <row r="120" spans="1:6" x14ac:dyDescent="0.25">
      <c r="A120" t="s">
        <v>309</v>
      </c>
      <c r="B120">
        <v>1408</v>
      </c>
      <c r="C120">
        <v>1190</v>
      </c>
      <c r="D120">
        <v>1094</v>
      </c>
      <c r="E120">
        <v>1300</v>
      </c>
      <c r="F120">
        <v>118</v>
      </c>
    </row>
    <row r="121" spans="1:6" x14ac:dyDescent="0.25">
      <c r="A121" t="s">
        <v>338</v>
      </c>
      <c r="B121">
        <v>1317</v>
      </c>
      <c r="C121">
        <v>1524</v>
      </c>
      <c r="D121">
        <v>1461</v>
      </c>
      <c r="E121">
        <v>1274</v>
      </c>
      <c r="F121">
        <v>119</v>
      </c>
    </row>
    <row r="122" spans="1:6" x14ac:dyDescent="0.25">
      <c r="A122" t="s">
        <v>389</v>
      </c>
      <c r="B122">
        <v>0</v>
      </c>
      <c r="C122">
        <v>0</v>
      </c>
      <c r="D122">
        <v>0</v>
      </c>
      <c r="E122">
        <v>1254</v>
      </c>
      <c r="F122">
        <v>120</v>
      </c>
    </row>
    <row r="123" spans="1:6" x14ac:dyDescent="0.25">
      <c r="A123" t="s">
        <v>369</v>
      </c>
      <c r="B123">
        <v>1431</v>
      </c>
      <c r="C123">
        <v>1474</v>
      </c>
      <c r="D123">
        <v>1433</v>
      </c>
      <c r="E123">
        <v>1234</v>
      </c>
      <c r="F123">
        <v>121</v>
      </c>
    </row>
    <row r="124" spans="1:6" x14ac:dyDescent="0.25">
      <c r="A124" t="s">
        <v>424</v>
      </c>
      <c r="B124">
        <v>1600</v>
      </c>
      <c r="C124">
        <v>1574</v>
      </c>
      <c r="D124">
        <v>1562</v>
      </c>
      <c r="E124">
        <v>1233</v>
      </c>
      <c r="F124">
        <v>122</v>
      </c>
    </row>
    <row r="125" spans="1:6" x14ac:dyDescent="0.25">
      <c r="A125" t="s">
        <v>41</v>
      </c>
      <c r="B125">
        <v>0</v>
      </c>
      <c r="C125">
        <v>0</v>
      </c>
      <c r="D125">
        <v>528</v>
      </c>
      <c r="E125">
        <v>1230</v>
      </c>
      <c r="F125">
        <v>123</v>
      </c>
    </row>
    <row r="126" spans="1:6" x14ac:dyDescent="0.25">
      <c r="A126" t="s">
        <v>78</v>
      </c>
      <c r="B126">
        <v>856</v>
      </c>
      <c r="C126">
        <v>847</v>
      </c>
      <c r="D126">
        <v>687</v>
      </c>
      <c r="E126">
        <v>1218</v>
      </c>
      <c r="F126">
        <v>124</v>
      </c>
    </row>
    <row r="127" spans="1:6" x14ac:dyDescent="0.25">
      <c r="A127" t="s">
        <v>373</v>
      </c>
      <c r="B127">
        <v>1047</v>
      </c>
      <c r="C127">
        <v>974</v>
      </c>
      <c r="D127">
        <v>961</v>
      </c>
      <c r="E127">
        <v>1202</v>
      </c>
      <c r="F127">
        <v>125</v>
      </c>
    </row>
    <row r="128" spans="1:6" x14ac:dyDescent="0.25">
      <c r="A128" t="s">
        <v>375</v>
      </c>
      <c r="B128">
        <v>830</v>
      </c>
      <c r="C128">
        <v>1073</v>
      </c>
      <c r="D128">
        <v>1048</v>
      </c>
      <c r="E128">
        <v>1194</v>
      </c>
      <c r="F128">
        <v>126</v>
      </c>
    </row>
    <row r="129" spans="1:7" x14ac:dyDescent="0.25">
      <c r="A129" t="s">
        <v>25</v>
      </c>
      <c r="B129">
        <v>1540</v>
      </c>
      <c r="C129">
        <v>1476</v>
      </c>
      <c r="D129">
        <v>1232</v>
      </c>
      <c r="E129">
        <v>1173</v>
      </c>
      <c r="F129">
        <v>127</v>
      </c>
    </row>
    <row r="130" spans="1:7" x14ac:dyDescent="0.25">
      <c r="A130" t="s">
        <v>50</v>
      </c>
      <c r="B130">
        <v>1153</v>
      </c>
      <c r="C130">
        <v>1024</v>
      </c>
      <c r="D130">
        <v>1298</v>
      </c>
      <c r="E130">
        <v>1157</v>
      </c>
      <c r="F130">
        <v>128</v>
      </c>
    </row>
    <row r="131" spans="1:7" x14ac:dyDescent="0.25">
      <c r="A131" t="s">
        <v>432</v>
      </c>
      <c r="B131">
        <v>1160</v>
      </c>
      <c r="C131">
        <v>1161</v>
      </c>
      <c r="D131">
        <v>1210</v>
      </c>
      <c r="E131">
        <v>1128</v>
      </c>
      <c r="F131">
        <v>129</v>
      </c>
    </row>
    <row r="132" spans="1:7" x14ac:dyDescent="0.25">
      <c r="A132" t="s">
        <v>9</v>
      </c>
      <c r="B132">
        <v>1970</v>
      </c>
      <c r="C132">
        <v>1740</v>
      </c>
      <c r="D132">
        <v>1829</v>
      </c>
      <c r="E132">
        <v>1124</v>
      </c>
      <c r="F132">
        <v>130</v>
      </c>
    </row>
    <row r="133" spans="1:7" x14ac:dyDescent="0.25">
      <c r="A133" t="s">
        <v>394</v>
      </c>
      <c r="B133">
        <v>918</v>
      </c>
      <c r="C133">
        <v>1086</v>
      </c>
      <c r="D133">
        <v>1152</v>
      </c>
      <c r="E133">
        <v>1123</v>
      </c>
      <c r="F133">
        <v>131</v>
      </c>
    </row>
    <row r="134" spans="1:7" x14ac:dyDescent="0.25">
      <c r="A134" t="s">
        <v>263</v>
      </c>
      <c r="B134">
        <v>1428</v>
      </c>
      <c r="C134">
        <v>1309</v>
      </c>
      <c r="D134">
        <v>1262</v>
      </c>
      <c r="E134">
        <v>1027</v>
      </c>
      <c r="F134">
        <v>132</v>
      </c>
    </row>
    <row r="135" spans="1:7" x14ac:dyDescent="0.25">
      <c r="A135" t="s">
        <v>380</v>
      </c>
      <c r="B135">
        <v>757</v>
      </c>
      <c r="C135">
        <v>719</v>
      </c>
      <c r="D135">
        <v>1040</v>
      </c>
      <c r="E135">
        <v>1024</v>
      </c>
      <c r="F135">
        <v>133</v>
      </c>
    </row>
    <row r="136" spans="1:7" x14ac:dyDescent="0.25">
      <c r="A136" t="s">
        <v>299</v>
      </c>
      <c r="B136">
        <v>1346</v>
      </c>
      <c r="C136">
        <v>1152</v>
      </c>
      <c r="D136">
        <v>1078</v>
      </c>
      <c r="E136">
        <v>1016</v>
      </c>
      <c r="F136">
        <v>134</v>
      </c>
    </row>
    <row r="137" spans="1:7" x14ac:dyDescent="0.25">
      <c r="A137" t="s">
        <v>410</v>
      </c>
      <c r="B137">
        <v>843</v>
      </c>
      <c r="C137">
        <v>843</v>
      </c>
      <c r="D137">
        <v>855</v>
      </c>
      <c r="E137">
        <v>1014</v>
      </c>
      <c r="F137">
        <v>135</v>
      </c>
    </row>
    <row r="138" spans="1:7" x14ac:dyDescent="0.25">
      <c r="A138" t="s">
        <v>411</v>
      </c>
      <c r="B138">
        <v>883</v>
      </c>
      <c r="C138">
        <v>545</v>
      </c>
      <c r="D138">
        <v>974</v>
      </c>
      <c r="E138">
        <v>1011</v>
      </c>
      <c r="F138">
        <v>136</v>
      </c>
      <c r="G138">
        <v>5</v>
      </c>
    </row>
    <row r="139" spans="1:7" x14ac:dyDescent="0.25">
      <c r="A139" t="s">
        <v>53</v>
      </c>
      <c r="B139">
        <v>1758</v>
      </c>
      <c r="C139">
        <v>1651</v>
      </c>
      <c r="D139">
        <v>1323</v>
      </c>
      <c r="E139">
        <v>1000</v>
      </c>
      <c r="F139">
        <v>137</v>
      </c>
    </row>
    <row r="140" spans="1:7" x14ac:dyDescent="0.25">
      <c r="A140" t="s">
        <v>308</v>
      </c>
      <c r="B140">
        <v>961</v>
      </c>
      <c r="C140">
        <v>939</v>
      </c>
      <c r="D140">
        <v>1143</v>
      </c>
      <c r="E140">
        <v>996</v>
      </c>
      <c r="F140">
        <v>138</v>
      </c>
    </row>
    <row r="141" spans="1:7" x14ac:dyDescent="0.25">
      <c r="A141" t="s">
        <v>341</v>
      </c>
      <c r="B141">
        <v>1199</v>
      </c>
      <c r="C141">
        <v>813</v>
      </c>
      <c r="D141">
        <v>1003</v>
      </c>
      <c r="E141">
        <v>994</v>
      </c>
      <c r="F141">
        <v>139</v>
      </c>
    </row>
    <row r="142" spans="1:7" x14ac:dyDescent="0.25">
      <c r="A142" t="s">
        <v>398</v>
      </c>
      <c r="B142">
        <v>769</v>
      </c>
      <c r="C142">
        <v>545</v>
      </c>
      <c r="D142">
        <v>459</v>
      </c>
      <c r="E142">
        <v>976</v>
      </c>
      <c r="F142">
        <v>140</v>
      </c>
    </row>
    <row r="143" spans="1:7" x14ac:dyDescent="0.25">
      <c r="A143" t="s">
        <v>254</v>
      </c>
      <c r="B143">
        <v>995</v>
      </c>
      <c r="C143">
        <v>1015</v>
      </c>
      <c r="D143">
        <v>1019</v>
      </c>
      <c r="E143">
        <v>974</v>
      </c>
      <c r="F143">
        <v>141</v>
      </c>
    </row>
    <row r="144" spans="1:7" x14ac:dyDescent="0.25">
      <c r="A144" t="s">
        <v>360</v>
      </c>
      <c r="B144">
        <v>670</v>
      </c>
      <c r="C144">
        <v>905</v>
      </c>
      <c r="D144">
        <v>1001</v>
      </c>
      <c r="E144">
        <v>974</v>
      </c>
      <c r="F144">
        <v>141</v>
      </c>
    </row>
    <row r="145" spans="1:6" x14ac:dyDescent="0.25">
      <c r="A145" t="s">
        <v>366</v>
      </c>
      <c r="B145">
        <v>1017</v>
      </c>
      <c r="C145">
        <v>936</v>
      </c>
      <c r="D145">
        <v>1180</v>
      </c>
      <c r="E145">
        <v>958</v>
      </c>
      <c r="F145">
        <v>143</v>
      </c>
    </row>
    <row r="146" spans="1:6" x14ac:dyDescent="0.25">
      <c r="A146" t="s">
        <v>31</v>
      </c>
      <c r="B146">
        <v>705</v>
      </c>
      <c r="C146">
        <v>302</v>
      </c>
      <c r="D146">
        <v>893</v>
      </c>
      <c r="E146">
        <v>955</v>
      </c>
      <c r="F146">
        <v>144</v>
      </c>
    </row>
    <row r="147" spans="1:6" x14ac:dyDescent="0.25">
      <c r="A147" t="s">
        <v>64</v>
      </c>
      <c r="B147">
        <v>1809</v>
      </c>
      <c r="C147">
        <v>2061</v>
      </c>
      <c r="D147">
        <v>1440</v>
      </c>
      <c r="E147">
        <v>950</v>
      </c>
      <c r="F147">
        <v>145</v>
      </c>
    </row>
    <row r="148" spans="1:6" x14ac:dyDescent="0.25">
      <c r="A148" t="s">
        <v>434</v>
      </c>
      <c r="B148">
        <v>1184</v>
      </c>
      <c r="C148">
        <v>1138</v>
      </c>
      <c r="D148">
        <v>1135</v>
      </c>
      <c r="E148">
        <v>947</v>
      </c>
      <c r="F148">
        <v>146</v>
      </c>
    </row>
    <row r="149" spans="1:6" x14ac:dyDescent="0.25">
      <c r="A149" t="s">
        <v>236</v>
      </c>
      <c r="B149">
        <v>911</v>
      </c>
      <c r="C149">
        <v>1185</v>
      </c>
      <c r="D149">
        <v>1017</v>
      </c>
      <c r="E149">
        <v>939</v>
      </c>
      <c r="F149">
        <v>147</v>
      </c>
    </row>
    <row r="150" spans="1:6" x14ac:dyDescent="0.25">
      <c r="A150" t="s">
        <v>74</v>
      </c>
      <c r="B150">
        <v>1747</v>
      </c>
      <c r="C150">
        <v>1543</v>
      </c>
      <c r="D150">
        <v>1106</v>
      </c>
      <c r="E150">
        <v>930</v>
      </c>
      <c r="F150">
        <v>148</v>
      </c>
    </row>
    <row r="151" spans="1:6" x14ac:dyDescent="0.25">
      <c r="A151" t="s">
        <v>381</v>
      </c>
      <c r="B151">
        <v>611</v>
      </c>
      <c r="C151">
        <v>679</v>
      </c>
      <c r="D151">
        <v>917</v>
      </c>
      <c r="E151">
        <v>913</v>
      </c>
      <c r="F151">
        <v>149</v>
      </c>
    </row>
    <row r="152" spans="1:6" x14ac:dyDescent="0.25">
      <c r="A152" t="s">
        <v>429</v>
      </c>
      <c r="B152">
        <v>731</v>
      </c>
      <c r="C152">
        <v>1193</v>
      </c>
      <c r="D152">
        <v>984</v>
      </c>
      <c r="E152">
        <v>907</v>
      </c>
      <c r="F152">
        <v>150</v>
      </c>
    </row>
    <row r="153" spans="1:6" x14ac:dyDescent="0.25">
      <c r="A153" t="s">
        <v>306</v>
      </c>
      <c r="B153">
        <v>721</v>
      </c>
      <c r="C153">
        <v>802</v>
      </c>
      <c r="D153">
        <v>1041</v>
      </c>
      <c r="E153">
        <v>904</v>
      </c>
      <c r="F153">
        <v>151</v>
      </c>
    </row>
    <row r="154" spans="1:6" x14ac:dyDescent="0.25">
      <c r="A154" t="s">
        <v>358</v>
      </c>
      <c r="B154">
        <v>733</v>
      </c>
      <c r="C154">
        <v>625</v>
      </c>
      <c r="D154">
        <v>673</v>
      </c>
      <c r="E154">
        <v>897</v>
      </c>
      <c r="F154">
        <v>152</v>
      </c>
    </row>
    <row r="155" spans="1:6" x14ac:dyDescent="0.25">
      <c r="A155" t="s">
        <v>335</v>
      </c>
      <c r="B155">
        <v>1234</v>
      </c>
      <c r="C155">
        <v>956</v>
      </c>
      <c r="D155">
        <v>831</v>
      </c>
      <c r="E155">
        <v>886</v>
      </c>
      <c r="F155">
        <v>153</v>
      </c>
    </row>
    <row r="156" spans="1:6" x14ac:dyDescent="0.25">
      <c r="A156" t="s">
        <v>352</v>
      </c>
      <c r="B156">
        <v>1304</v>
      </c>
      <c r="C156">
        <v>726</v>
      </c>
      <c r="D156">
        <v>880</v>
      </c>
      <c r="E156">
        <v>881</v>
      </c>
      <c r="F156">
        <v>154</v>
      </c>
    </row>
    <row r="157" spans="1:6" x14ac:dyDescent="0.25">
      <c r="A157" t="s">
        <v>385</v>
      </c>
      <c r="B157">
        <v>745</v>
      </c>
      <c r="C157">
        <v>544</v>
      </c>
      <c r="D157">
        <v>840</v>
      </c>
      <c r="E157">
        <v>862</v>
      </c>
      <c r="F157">
        <v>155</v>
      </c>
    </row>
    <row r="158" spans="1:6" x14ac:dyDescent="0.25">
      <c r="A158" t="s">
        <v>298</v>
      </c>
      <c r="B158">
        <v>1232</v>
      </c>
      <c r="C158">
        <v>1108</v>
      </c>
      <c r="D158">
        <v>1000</v>
      </c>
      <c r="E158">
        <v>855</v>
      </c>
      <c r="F158">
        <v>156</v>
      </c>
    </row>
    <row r="159" spans="1:6" x14ac:dyDescent="0.25">
      <c r="A159" t="s">
        <v>39</v>
      </c>
      <c r="B159">
        <v>1478</v>
      </c>
      <c r="C159">
        <v>1393</v>
      </c>
      <c r="D159">
        <v>868</v>
      </c>
      <c r="E159">
        <v>851</v>
      </c>
      <c r="F159">
        <v>157</v>
      </c>
    </row>
    <row r="160" spans="1:6" x14ac:dyDescent="0.25">
      <c r="A160" t="s">
        <v>397</v>
      </c>
      <c r="B160">
        <v>778</v>
      </c>
      <c r="C160">
        <v>850</v>
      </c>
      <c r="D160">
        <v>845</v>
      </c>
      <c r="E160">
        <v>848</v>
      </c>
      <c r="F160">
        <v>158</v>
      </c>
    </row>
    <row r="161" spans="1:6" x14ac:dyDescent="0.25">
      <c r="A161" t="s">
        <v>367</v>
      </c>
      <c r="B161">
        <v>930</v>
      </c>
      <c r="C161">
        <v>769</v>
      </c>
      <c r="D161">
        <v>760</v>
      </c>
      <c r="E161">
        <v>826</v>
      </c>
      <c r="F161">
        <v>159</v>
      </c>
    </row>
    <row r="162" spans="1:6" x14ac:dyDescent="0.25">
      <c r="A162" t="s">
        <v>102</v>
      </c>
      <c r="B162">
        <v>2904</v>
      </c>
      <c r="C162">
        <v>1307</v>
      </c>
      <c r="D162">
        <v>-156</v>
      </c>
      <c r="E162">
        <v>813</v>
      </c>
      <c r="F162">
        <v>160</v>
      </c>
    </row>
    <row r="163" spans="1:6" x14ac:dyDescent="0.25">
      <c r="A163" t="s">
        <v>24</v>
      </c>
      <c r="B163">
        <v>943</v>
      </c>
      <c r="C163">
        <v>1111</v>
      </c>
      <c r="D163">
        <v>1324</v>
      </c>
      <c r="E163">
        <v>813</v>
      </c>
      <c r="F163">
        <v>160</v>
      </c>
    </row>
    <row r="164" spans="1:6" x14ac:dyDescent="0.25">
      <c r="A164" t="s">
        <v>355</v>
      </c>
      <c r="B164">
        <v>650</v>
      </c>
      <c r="C164">
        <v>668</v>
      </c>
      <c r="D164">
        <v>652</v>
      </c>
      <c r="E164">
        <v>802</v>
      </c>
      <c r="F164">
        <v>162</v>
      </c>
    </row>
    <row r="165" spans="1:6" x14ac:dyDescent="0.25">
      <c r="A165" t="s">
        <v>40</v>
      </c>
      <c r="B165">
        <v>1778</v>
      </c>
      <c r="C165">
        <v>1310</v>
      </c>
      <c r="D165">
        <v>645</v>
      </c>
      <c r="E165">
        <v>800</v>
      </c>
      <c r="F165">
        <v>163</v>
      </c>
    </row>
    <row r="166" spans="1:6" x14ac:dyDescent="0.25">
      <c r="A166" t="s">
        <v>33</v>
      </c>
      <c r="B166">
        <v>706</v>
      </c>
      <c r="C166">
        <v>476</v>
      </c>
      <c r="D166">
        <v>720</v>
      </c>
      <c r="E166">
        <v>797</v>
      </c>
      <c r="F166">
        <v>164</v>
      </c>
    </row>
    <row r="167" spans="1:6" x14ac:dyDescent="0.25">
      <c r="A167" t="s">
        <v>387</v>
      </c>
      <c r="B167">
        <v>858</v>
      </c>
      <c r="C167">
        <v>685</v>
      </c>
      <c r="D167">
        <v>744</v>
      </c>
      <c r="E167">
        <v>790</v>
      </c>
      <c r="F167">
        <v>165</v>
      </c>
    </row>
    <row r="168" spans="1:6" x14ac:dyDescent="0.25">
      <c r="A168" t="s">
        <v>302</v>
      </c>
      <c r="B168">
        <v>1078</v>
      </c>
      <c r="C168">
        <v>791</v>
      </c>
      <c r="D168">
        <v>384</v>
      </c>
      <c r="E168">
        <v>777</v>
      </c>
      <c r="F168">
        <v>166</v>
      </c>
    </row>
    <row r="169" spans="1:6" x14ac:dyDescent="0.25">
      <c r="A169" t="s">
        <v>304</v>
      </c>
      <c r="B169">
        <v>1012</v>
      </c>
      <c r="C169">
        <v>832</v>
      </c>
      <c r="D169">
        <v>798</v>
      </c>
      <c r="E169">
        <v>771</v>
      </c>
      <c r="F169">
        <v>167</v>
      </c>
    </row>
    <row r="170" spans="1:6" x14ac:dyDescent="0.25">
      <c r="A170" t="s">
        <v>356</v>
      </c>
      <c r="B170">
        <v>1016</v>
      </c>
      <c r="C170">
        <v>964</v>
      </c>
      <c r="D170">
        <v>901</v>
      </c>
      <c r="E170">
        <v>769</v>
      </c>
      <c r="F170">
        <v>168</v>
      </c>
    </row>
    <row r="171" spans="1:6" x14ac:dyDescent="0.25">
      <c r="A171" t="s">
        <v>248</v>
      </c>
      <c r="B171">
        <v>893</v>
      </c>
      <c r="C171">
        <v>971</v>
      </c>
      <c r="D171">
        <v>716</v>
      </c>
      <c r="E171">
        <v>764</v>
      </c>
      <c r="F171">
        <v>169</v>
      </c>
    </row>
    <row r="172" spans="1:6" x14ac:dyDescent="0.25">
      <c r="A172" t="s">
        <v>133</v>
      </c>
      <c r="B172">
        <v>552</v>
      </c>
      <c r="C172">
        <v>661</v>
      </c>
      <c r="D172">
        <v>358</v>
      </c>
      <c r="E172">
        <v>762</v>
      </c>
      <c r="F172">
        <v>170</v>
      </c>
    </row>
    <row r="173" spans="1:6" x14ac:dyDescent="0.25">
      <c r="A173" t="s">
        <v>364</v>
      </c>
      <c r="B173">
        <v>570</v>
      </c>
      <c r="C173">
        <v>576</v>
      </c>
      <c r="D173">
        <v>745</v>
      </c>
      <c r="E173">
        <v>754</v>
      </c>
      <c r="F173">
        <v>171</v>
      </c>
    </row>
    <row r="174" spans="1:6" x14ac:dyDescent="0.25">
      <c r="A174" t="s">
        <v>300</v>
      </c>
      <c r="B174">
        <v>734</v>
      </c>
      <c r="C174">
        <v>648</v>
      </c>
      <c r="D174">
        <v>678</v>
      </c>
      <c r="E174">
        <v>745</v>
      </c>
      <c r="F174">
        <v>172</v>
      </c>
    </row>
    <row r="175" spans="1:6" x14ac:dyDescent="0.25">
      <c r="A175" t="s">
        <v>10</v>
      </c>
      <c r="B175">
        <v>0</v>
      </c>
      <c r="C175">
        <v>0</v>
      </c>
      <c r="D175">
        <v>0</v>
      </c>
      <c r="E175">
        <v>740</v>
      </c>
      <c r="F175">
        <v>173</v>
      </c>
    </row>
    <row r="176" spans="1:6" x14ac:dyDescent="0.25">
      <c r="A176" t="s">
        <v>319</v>
      </c>
      <c r="B176">
        <v>589</v>
      </c>
      <c r="C176">
        <v>727</v>
      </c>
      <c r="D176">
        <v>387</v>
      </c>
      <c r="E176">
        <v>733</v>
      </c>
      <c r="F176">
        <v>174</v>
      </c>
    </row>
    <row r="177" spans="1:6" x14ac:dyDescent="0.25">
      <c r="A177" t="s">
        <v>131</v>
      </c>
      <c r="B177">
        <v>428</v>
      </c>
      <c r="C177">
        <v>479</v>
      </c>
      <c r="D177">
        <v>633</v>
      </c>
      <c r="E177">
        <v>714</v>
      </c>
      <c r="F177">
        <v>175</v>
      </c>
    </row>
    <row r="178" spans="1:6" x14ac:dyDescent="0.25">
      <c r="A178" t="s">
        <v>42</v>
      </c>
      <c r="B178">
        <v>653</v>
      </c>
      <c r="C178">
        <v>-1288</v>
      </c>
      <c r="D178">
        <v>801</v>
      </c>
      <c r="E178">
        <v>697</v>
      </c>
      <c r="F178">
        <v>176</v>
      </c>
    </row>
    <row r="179" spans="1:6" x14ac:dyDescent="0.25">
      <c r="A179" t="s">
        <v>45</v>
      </c>
      <c r="B179">
        <v>976</v>
      </c>
      <c r="C179">
        <v>981</v>
      </c>
      <c r="D179">
        <v>552</v>
      </c>
      <c r="E179">
        <v>687</v>
      </c>
      <c r="F179">
        <v>177</v>
      </c>
    </row>
    <row r="180" spans="1:6" x14ac:dyDescent="0.25">
      <c r="A180" t="s">
        <v>111</v>
      </c>
      <c r="B180">
        <v>355</v>
      </c>
      <c r="C180">
        <v>140</v>
      </c>
      <c r="D180">
        <v>703</v>
      </c>
      <c r="E180">
        <v>676</v>
      </c>
      <c r="F180">
        <v>178</v>
      </c>
    </row>
    <row r="181" spans="1:6" x14ac:dyDescent="0.25">
      <c r="A181" t="s">
        <v>323</v>
      </c>
      <c r="B181">
        <v>935</v>
      </c>
      <c r="C181">
        <v>936</v>
      </c>
      <c r="D181">
        <v>-372</v>
      </c>
      <c r="E181">
        <v>651</v>
      </c>
      <c r="F181">
        <v>179</v>
      </c>
    </row>
    <row r="182" spans="1:6" x14ac:dyDescent="0.25">
      <c r="A182" t="s">
        <v>401</v>
      </c>
      <c r="B182">
        <v>-9</v>
      </c>
      <c r="C182">
        <v>9</v>
      </c>
      <c r="D182">
        <v>-3</v>
      </c>
      <c r="E182">
        <v>634</v>
      </c>
      <c r="F182">
        <v>180</v>
      </c>
    </row>
    <row r="183" spans="1:6" x14ac:dyDescent="0.25">
      <c r="A183" t="s">
        <v>266</v>
      </c>
      <c r="B183">
        <v>578</v>
      </c>
      <c r="C183">
        <v>605</v>
      </c>
      <c r="D183">
        <v>717</v>
      </c>
      <c r="E183">
        <v>586</v>
      </c>
      <c r="F183">
        <v>181</v>
      </c>
    </row>
    <row r="184" spans="1:6" x14ac:dyDescent="0.25">
      <c r="A184" t="s">
        <v>276</v>
      </c>
      <c r="B184">
        <v>776</v>
      </c>
      <c r="C184">
        <v>723</v>
      </c>
      <c r="D184">
        <v>582</v>
      </c>
      <c r="E184">
        <v>583</v>
      </c>
      <c r="F184">
        <v>182</v>
      </c>
    </row>
    <row r="185" spans="1:6" x14ac:dyDescent="0.25">
      <c r="A185" t="s">
        <v>377</v>
      </c>
      <c r="B185">
        <v>534</v>
      </c>
      <c r="C185">
        <v>645</v>
      </c>
      <c r="D185">
        <v>708</v>
      </c>
      <c r="E185">
        <v>581</v>
      </c>
      <c r="F185">
        <v>183</v>
      </c>
    </row>
    <row r="186" spans="1:6" x14ac:dyDescent="0.25">
      <c r="A186" t="s">
        <v>310</v>
      </c>
      <c r="B186">
        <v>981</v>
      </c>
      <c r="C186">
        <v>706</v>
      </c>
      <c r="D186">
        <v>688</v>
      </c>
      <c r="E186">
        <v>581</v>
      </c>
      <c r="F186">
        <v>183</v>
      </c>
    </row>
    <row r="187" spans="1:6" x14ac:dyDescent="0.25">
      <c r="A187" t="s">
        <v>400</v>
      </c>
      <c r="B187">
        <v>403</v>
      </c>
      <c r="C187">
        <v>673</v>
      </c>
      <c r="D187">
        <v>678</v>
      </c>
      <c r="E187">
        <v>581</v>
      </c>
      <c r="F187">
        <v>183</v>
      </c>
    </row>
    <row r="188" spans="1:6" x14ac:dyDescent="0.25">
      <c r="A188" t="s">
        <v>337</v>
      </c>
      <c r="B188">
        <v>476</v>
      </c>
      <c r="C188">
        <v>464</v>
      </c>
      <c r="D188">
        <v>410</v>
      </c>
      <c r="E188">
        <v>578</v>
      </c>
      <c r="F188">
        <v>186</v>
      </c>
    </row>
    <row r="189" spans="1:6" x14ac:dyDescent="0.25">
      <c r="A189" t="s">
        <v>362</v>
      </c>
      <c r="B189">
        <v>1446</v>
      </c>
      <c r="C189">
        <v>1438</v>
      </c>
      <c r="D189">
        <v>1456</v>
      </c>
      <c r="E189">
        <v>576</v>
      </c>
      <c r="F189">
        <v>187</v>
      </c>
    </row>
    <row r="190" spans="1:6" x14ac:dyDescent="0.25">
      <c r="A190" t="s">
        <v>143</v>
      </c>
      <c r="B190">
        <v>898</v>
      </c>
      <c r="C190">
        <v>1097</v>
      </c>
      <c r="D190">
        <v>1208</v>
      </c>
      <c r="E190">
        <v>575</v>
      </c>
      <c r="F190">
        <v>188</v>
      </c>
    </row>
    <row r="191" spans="1:6" x14ac:dyDescent="0.25">
      <c r="A191" t="s">
        <v>238</v>
      </c>
      <c r="B191">
        <v>890</v>
      </c>
      <c r="C191">
        <v>837</v>
      </c>
      <c r="D191">
        <v>683</v>
      </c>
      <c r="E191">
        <v>569</v>
      </c>
      <c r="F191">
        <v>189</v>
      </c>
    </row>
    <row r="192" spans="1:6" x14ac:dyDescent="0.25">
      <c r="A192" t="s">
        <v>44</v>
      </c>
      <c r="B192">
        <v>0</v>
      </c>
      <c r="C192">
        <v>0</v>
      </c>
      <c r="D192">
        <v>2165</v>
      </c>
      <c r="E192">
        <v>564</v>
      </c>
      <c r="F192">
        <v>190</v>
      </c>
    </row>
    <row r="193" spans="1:6" x14ac:dyDescent="0.25">
      <c r="A193" t="s">
        <v>76</v>
      </c>
      <c r="B193">
        <v>-339</v>
      </c>
      <c r="C193">
        <v>-58</v>
      </c>
      <c r="D193">
        <v>102</v>
      </c>
      <c r="E193">
        <v>562</v>
      </c>
      <c r="F193">
        <v>191</v>
      </c>
    </row>
    <row r="194" spans="1:6" x14ac:dyDescent="0.25">
      <c r="A194" t="s">
        <v>8</v>
      </c>
      <c r="B194">
        <v>901</v>
      </c>
      <c r="C194">
        <v>462</v>
      </c>
      <c r="D194">
        <v>640</v>
      </c>
      <c r="E194">
        <v>561</v>
      </c>
      <c r="F194">
        <v>192</v>
      </c>
    </row>
    <row r="195" spans="1:6" x14ac:dyDescent="0.25">
      <c r="A195" t="s">
        <v>295</v>
      </c>
      <c r="B195">
        <v>655</v>
      </c>
      <c r="C195">
        <v>479</v>
      </c>
      <c r="D195">
        <v>730</v>
      </c>
      <c r="E195">
        <v>557</v>
      </c>
      <c r="F195">
        <v>193</v>
      </c>
    </row>
    <row r="196" spans="1:6" x14ac:dyDescent="0.25">
      <c r="A196" t="s">
        <v>359</v>
      </c>
      <c r="B196">
        <v>567</v>
      </c>
      <c r="C196">
        <v>587</v>
      </c>
      <c r="D196">
        <v>536</v>
      </c>
      <c r="E196">
        <v>551</v>
      </c>
      <c r="F196">
        <v>194</v>
      </c>
    </row>
    <row r="197" spans="1:6" x14ac:dyDescent="0.25">
      <c r="A197" t="s">
        <v>281</v>
      </c>
      <c r="B197">
        <v>555</v>
      </c>
      <c r="C197">
        <v>715</v>
      </c>
      <c r="D197">
        <v>619</v>
      </c>
      <c r="E197">
        <v>545</v>
      </c>
      <c r="F197">
        <v>195</v>
      </c>
    </row>
    <row r="198" spans="1:6" x14ac:dyDescent="0.25">
      <c r="A198" t="s">
        <v>357</v>
      </c>
      <c r="B198">
        <v>583</v>
      </c>
      <c r="C198">
        <v>393</v>
      </c>
      <c r="D198">
        <v>604</v>
      </c>
      <c r="E198">
        <v>544</v>
      </c>
      <c r="F198">
        <v>196</v>
      </c>
    </row>
    <row r="199" spans="1:6" x14ac:dyDescent="0.25">
      <c r="A199" t="s">
        <v>433</v>
      </c>
      <c r="B199">
        <v>593</v>
      </c>
      <c r="C199">
        <v>609</v>
      </c>
      <c r="D199">
        <v>624</v>
      </c>
      <c r="E199">
        <v>541</v>
      </c>
      <c r="F199">
        <v>197</v>
      </c>
    </row>
    <row r="200" spans="1:6" x14ac:dyDescent="0.25">
      <c r="A200" t="s">
        <v>237</v>
      </c>
      <c r="B200">
        <v>612</v>
      </c>
      <c r="C200">
        <v>457</v>
      </c>
      <c r="D200">
        <v>543</v>
      </c>
      <c r="E200">
        <v>529</v>
      </c>
      <c r="F200">
        <v>198</v>
      </c>
    </row>
    <row r="201" spans="1:6" x14ac:dyDescent="0.25">
      <c r="A201" t="s">
        <v>35</v>
      </c>
      <c r="B201">
        <v>-300</v>
      </c>
      <c r="C201">
        <v>-410</v>
      </c>
      <c r="D201">
        <v>626</v>
      </c>
      <c r="E201">
        <v>524</v>
      </c>
      <c r="F201">
        <v>199</v>
      </c>
    </row>
    <row r="202" spans="1:6" x14ac:dyDescent="0.25">
      <c r="A202" t="s">
        <v>418</v>
      </c>
      <c r="B202">
        <v>592</v>
      </c>
      <c r="C202">
        <v>589</v>
      </c>
      <c r="D202">
        <v>610</v>
      </c>
      <c r="E202">
        <v>512</v>
      </c>
      <c r="F202">
        <v>200</v>
      </c>
    </row>
    <row r="203" spans="1:6" x14ac:dyDescent="0.25">
      <c r="A203" t="s">
        <v>332</v>
      </c>
      <c r="B203">
        <v>224</v>
      </c>
      <c r="C203">
        <v>443</v>
      </c>
      <c r="D203">
        <v>420</v>
      </c>
      <c r="E203">
        <v>510</v>
      </c>
      <c r="F203">
        <v>201</v>
      </c>
    </row>
    <row r="204" spans="1:6" x14ac:dyDescent="0.25">
      <c r="A204" t="s">
        <v>372</v>
      </c>
      <c r="B204">
        <v>243</v>
      </c>
      <c r="C204">
        <v>299</v>
      </c>
      <c r="D204">
        <v>325</v>
      </c>
      <c r="E204">
        <v>499</v>
      </c>
      <c r="F204">
        <v>202</v>
      </c>
    </row>
    <row r="205" spans="1:6" x14ac:dyDescent="0.25">
      <c r="A205" t="s">
        <v>334</v>
      </c>
      <c r="B205">
        <v>451</v>
      </c>
      <c r="C205">
        <v>390</v>
      </c>
      <c r="D205">
        <v>558</v>
      </c>
      <c r="E205">
        <v>498</v>
      </c>
      <c r="F205">
        <v>203</v>
      </c>
    </row>
    <row r="206" spans="1:6" x14ac:dyDescent="0.25">
      <c r="A206" t="s">
        <v>243</v>
      </c>
      <c r="B206">
        <v>760</v>
      </c>
      <c r="C206">
        <v>405</v>
      </c>
      <c r="D206">
        <v>601</v>
      </c>
      <c r="E206">
        <v>494</v>
      </c>
      <c r="F206">
        <v>204</v>
      </c>
    </row>
    <row r="207" spans="1:6" x14ac:dyDescent="0.25">
      <c r="A207" t="s">
        <v>406</v>
      </c>
      <c r="B207">
        <v>474</v>
      </c>
      <c r="C207">
        <v>382</v>
      </c>
      <c r="D207">
        <v>394</v>
      </c>
      <c r="E207">
        <v>474</v>
      </c>
      <c r="F207">
        <v>205</v>
      </c>
    </row>
    <row r="208" spans="1:6" x14ac:dyDescent="0.25">
      <c r="A208" t="s">
        <v>15</v>
      </c>
      <c r="B208">
        <v>536</v>
      </c>
      <c r="C208">
        <v>415</v>
      </c>
      <c r="D208">
        <v>618</v>
      </c>
      <c r="E208">
        <v>467</v>
      </c>
      <c r="F208">
        <v>206</v>
      </c>
    </row>
    <row r="209" spans="1:7" x14ac:dyDescent="0.25">
      <c r="A209" t="s">
        <v>258</v>
      </c>
      <c r="B209">
        <v>502</v>
      </c>
      <c r="C209">
        <v>470</v>
      </c>
      <c r="D209">
        <v>488</v>
      </c>
      <c r="E209">
        <v>460</v>
      </c>
      <c r="F209">
        <v>207</v>
      </c>
    </row>
    <row r="210" spans="1:7" x14ac:dyDescent="0.25">
      <c r="A210" t="s">
        <v>271</v>
      </c>
      <c r="B210">
        <v>222</v>
      </c>
      <c r="C210">
        <v>389</v>
      </c>
      <c r="D210">
        <v>476</v>
      </c>
      <c r="E210">
        <v>459</v>
      </c>
      <c r="F210">
        <v>208</v>
      </c>
    </row>
    <row r="211" spans="1:7" x14ac:dyDescent="0.25">
      <c r="A211" t="s">
        <v>77</v>
      </c>
      <c r="B211">
        <v>-383</v>
      </c>
      <c r="C211">
        <v>16</v>
      </c>
      <c r="D211">
        <v>0</v>
      </c>
      <c r="E211">
        <v>457</v>
      </c>
      <c r="F211">
        <v>209</v>
      </c>
    </row>
    <row r="212" spans="1:7" x14ac:dyDescent="0.25">
      <c r="A212" t="s">
        <v>322</v>
      </c>
      <c r="B212">
        <v>223</v>
      </c>
      <c r="C212">
        <v>531</v>
      </c>
      <c r="D212">
        <v>539</v>
      </c>
      <c r="E212">
        <v>451</v>
      </c>
      <c r="F212">
        <v>210</v>
      </c>
      <c r="G212">
        <v>7</v>
      </c>
    </row>
    <row r="213" spans="1:7" x14ac:dyDescent="0.25">
      <c r="A213" t="s">
        <v>353</v>
      </c>
      <c r="B213">
        <v>219</v>
      </c>
      <c r="C213">
        <v>424</v>
      </c>
      <c r="D213">
        <v>443</v>
      </c>
      <c r="E213">
        <v>447</v>
      </c>
      <c r="F213">
        <v>211</v>
      </c>
    </row>
    <row r="214" spans="1:7" x14ac:dyDescent="0.25">
      <c r="A214" t="s">
        <v>270</v>
      </c>
      <c r="B214">
        <v>456</v>
      </c>
      <c r="C214">
        <v>465</v>
      </c>
      <c r="D214">
        <v>472</v>
      </c>
      <c r="E214">
        <v>445</v>
      </c>
      <c r="F214">
        <v>212</v>
      </c>
    </row>
    <row r="215" spans="1:7" x14ac:dyDescent="0.25">
      <c r="A215" t="s">
        <v>330</v>
      </c>
      <c r="B215">
        <v>540</v>
      </c>
      <c r="C215">
        <v>566</v>
      </c>
      <c r="D215">
        <v>526</v>
      </c>
      <c r="E215">
        <v>444</v>
      </c>
      <c r="F215">
        <v>213</v>
      </c>
    </row>
    <row r="216" spans="1:7" x14ac:dyDescent="0.25">
      <c r="A216" t="s">
        <v>47</v>
      </c>
      <c r="B216">
        <v>256</v>
      </c>
      <c r="C216">
        <v>247</v>
      </c>
      <c r="D216">
        <v>352</v>
      </c>
      <c r="E216">
        <v>438</v>
      </c>
      <c r="F216">
        <v>214</v>
      </c>
    </row>
    <row r="217" spans="1:7" x14ac:dyDescent="0.25">
      <c r="A217" t="s">
        <v>399</v>
      </c>
      <c r="B217">
        <v>253</v>
      </c>
      <c r="C217">
        <v>220</v>
      </c>
      <c r="D217">
        <v>221</v>
      </c>
      <c r="E217">
        <v>434</v>
      </c>
      <c r="F217">
        <v>215</v>
      </c>
    </row>
    <row r="218" spans="1:7" x14ac:dyDescent="0.25">
      <c r="A218" t="s">
        <v>391</v>
      </c>
      <c r="B218">
        <v>254</v>
      </c>
      <c r="C218">
        <v>342</v>
      </c>
      <c r="D218">
        <v>427</v>
      </c>
      <c r="E218">
        <v>432</v>
      </c>
      <c r="F218">
        <v>216</v>
      </c>
    </row>
    <row r="219" spans="1:7" x14ac:dyDescent="0.25">
      <c r="A219" t="s">
        <v>315</v>
      </c>
      <c r="B219">
        <v>510</v>
      </c>
      <c r="C219">
        <v>512</v>
      </c>
      <c r="D219">
        <v>442</v>
      </c>
      <c r="E219">
        <v>421</v>
      </c>
      <c r="F219">
        <v>217</v>
      </c>
    </row>
    <row r="220" spans="1:7" x14ac:dyDescent="0.25">
      <c r="A220" t="s">
        <v>70</v>
      </c>
      <c r="B220">
        <v>847</v>
      </c>
      <c r="C220">
        <v>490</v>
      </c>
      <c r="D220">
        <v>283</v>
      </c>
      <c r="E220">
        <v>409</v>
      </c>
      <c r="F220">
        <v>218</v>
      </c>
    </row>
    <row r="221" spans="1:7" x14ac:dyDescent="0.25">
      <c r="A221" t="s">
        <v>419</v>
      </c>
      <c r="B221">
        <v>397</v>
      </c>
      <c r="C221">
        <v>428</v>
      </c>
      <c r="D221">
        <v>354</v>
      </c>
      <c r="E221">
        <v>397</v>
      </c>
      <c r="F221">
        <v>219</v>
      </c>
    </row>
    <row r="222" spans="1:7" x14ac:dyDescent="0.25">
      <c r="A222" t="s">
        <v>252</v>
      </c>
      <c r="B222">
        <v>274</v>
      </c>
      <c r="C222">
        <v>373</v>
      </c>
      <c r="D222">
        <v>419</v>
      </c>
      <c r="E222">
        <v>370</v>
      </c>
      <c r="F222">
        <v>220</v>
      </c>
    </row>
    <row r="223" spans="1:7" x14ac:dyDescent="0.25">
      <c r="A223" t="s">
        <v>324</v>
      </c>
      <c r="B223">
        <v>370</v>
      </c>
      <c r="C223">
        <v>353</v>
      </c>
      <c r="D223">
        <v>388</v>
      </c>
      <c r="E223">
        <v>364</v>
      </c>
      <c r="F223">
        <v>221</v>
      </c>
    </row>
    <row r="224" spans="1:7" x14ac:dyDescent="0.25">
      <c r="A224" t="s">
        <v>32</v>
      </c>
      <c r="B224">
        <v>732</v>
      </c>
      <c r="C224">
        <v>491</v>
      </c>
      <c r="D224">
        <v>412</v>
      </c>
      <c r="E224">
        <v>358</v>
      </c>
      <c r="F224">
        <v>222</v>
      </c>
    </row>
    <row r="225" spans="1:6" x14ac:dyDescent="0.25">
      <c r="A225" t="s">
        <v>67</v>
      </c>
      <c r="B225">
        <v>447</v>
      </c>
      <c r="C225">
        <v>601</v>
      </c>
      <c r="D225">
        <v>845</v>
      </c>
      <c r="E225">
        <v>347</v>
      </c>
      <c r="F225">
        <v>223</v>
      </c>
    </row>
    <row r="226" spans="1:6" x14ac:dyDescent="0.25">
      <c r="A226" t="s">
        <v>370</v>
      </c>
      <c r="B226">
        <v>224</v>
      </c>
      <c r="C226">
        <v>247</v>
      </c>
      <c r="D226">
        <v>359</v>
      </c>
      <c r="E226">
        <v>346</v>
      </c>
      <c r="F226">
        <v>224</v>
      </c>
    </row>
    <row r="227" spans="1:6" x14ac:dyDescent="0.25">
      <c r="A227" t="s">
        <v>7</v>
      </c>
      <c r="B227">
        <v>636</v>
      </c>
      <c r="C227">
        <v>510</v>
      </c>
      <c r="D227">
        <v>445</v>
      </c>
      <c r="E227">
        <v>346</v>
      </c>
      <c r="F227">
        <v>224</v>
      </c>
    </row>
    <row r="228" spans="1:6" x14ac:dyDescent="0.25">
      <c r="A228" t="s">
        <v>286</v>
      </c>
      <c r="B228">
        <v>350</v>
      </c>
      <c r="C228">
        <v>407</v>
      </c>
      <c r="D228">
        <v>387</v>
      </c>
      <c r="E228">
        <v>341</v>
      </c>
      <c r="F228">
        <v>226</v>
      </c>
    </row>
    <row r="229" spans="1:6" x14ac:dyDescent="0.25">
      <c r="A229" t="s">
        <v>12</v>
      </c>
      <c r="B229">
        <v>-91</v>
      </c>
      <c r="C229">
        <v>62</v>
      </c>
      <c r="D229">
        <v>72</v>
      </c>
      <c r="E229">
        <v>328</v>
      </c>
      <c r="F229">
        <v>227</v>
      </c>
    </row>
    <row r="230" spans="1:6" x14ac:dyDescent="0.25">
      <c r="A230" t="s">
        <v>273</v>
      </c>
      <c r="B230">
        <v>368</v>
      </c>
      <c r="C230">
        <v>294</v>
      </c>
      <c r="D230">
        <v>307</v>
      </c>
      <c r="E230">
        <v>328</v>
      </c>
      <c r="F230">
        <v>227</v>
      </c>
    </row>
    <row r="231" spans="1:6" x14ac:dyDescent="0.25">
      <c r="A231" t="s">
        <v>422</v>
      </c>
      <c r="B231">
        <v>291</v>
      </c>
      <c r="C231">
        <v>298</v>
      </c>
      <c r="D231">
        <v>307</v>
      </c>
      <c r="E231">
        <v>327</v>
      </c>
      <c r="F231">
        <v>229</v>
      </c>
    </row>
    <row r="232" spans="1:6" x14ac:dyDescent="0.25">
      <c r="A232" t="s">
        <v>327</v>
      </c>
      <c r="B232">
        <v>536</v>
      </c>
      <c r="C232">
        <v>501</v>
      </c>
      <c r="D232">
        <v>379</v>
      </c>
      <c r="E232">
        <v>319</v>
      </c>
      <c r="F232">
        <v>230</v>
      </c>
    </row>
    <row r="233" spans="1:6" x14ac:dyDescent="0.25">
      <c r="A233" t="s">
        <v>307</v>
      </c>
      <c r="B233">
        <v>486</v>
      </c>
      <c r="C233">
        <v>318</v>
      </c>
      <c r="D233">
        <v>391</v>
      </c>
      <c r="E233">
        <v>311</v>
      </c>
      <c r="F233">
        <v>231</v>
      </c>
    </row>
    <row r="234" spans="1:6" x14ac:dyDescent="0.25">
      <c r="A234" t="s">
        <v>253</v>
      </c>
      <c r="B234">
        <v>520</v>
      </c>
      <c r="C234">
        <v>477</v>
      </c>
      <c r="D234">
        <v>388</v>
      </c>
      <c r="E234">
        <v>310</v>
      </c>
      <c r="F234">
        <v>232</v>
      </c>
    </row>
    <row r="235" spans="1:6" x14ac:dyDescent="0.25">
      <c r="A235" t="s">
        <v>384</v>
      </c>
      <c r="B235">
        <v>168</v>
      </c>
      <c r="C235">
        <v>141</v>
      </c>
      <c r="D235">
        <v>40</v>
      </c>
      <c r="E235">
        <v>309</v>
      </c>
      <c r="F235">
        <v>233</v>
      </c>
    </row>
    <row r="236" spans="1:6" x14ac:dyDescent="0.25">
      <c r="A236" t="s">
        <v>329</v>
      </c>
      <c r="B236">
        <v>264</v>
      </c>
      <c r="C236">
        <v>215</v>
      </c>
      <c r="D236">
        <v>312</v>
      </c>
      <c r="E236">
        <v>305</v>
      </c>
      <c r="F236">
        <v>234</v>
      </c>
    </row>
    <row r="237" spans="1:6" x14ac:dyDescent="0.25">
      <c r="A237" t="s">
        <v>20</v>
      </c>
      <c r="B237">
        <v>1580</v>
      </c>
      <c r="C237">
        <v>1447</v>
      </c>
      <c r="D237">
        <v>545</v>
      </c>
      <c r="E237">
        <v>304</v>
      </c>
      <c r="F237">
        <v>235</v>
      </c>
    </row>
    <row r="238" spans="1:6" x14ac:dyDescent="0.25">
      <c r="A238" t="s">
        <v>345</v>
      </c>
      <c r="B238">
        <v>736</v>
      </c>
      <c r="C238">
        <v>359</v>
      </c>
      <c r="D238">
        <v>345</v>
      </c>
      <c r="E238">
        <v>296</v>
      </c>
      <c r="F238">
        <v>236</v>
      </c>
    </row>
    <row r="239" spans="1:6" x14ac:dyDescent="0.25">
      <c r="A239" t="s">
        <v>82</v>
      </c>
      <c r="B239">
        <v>-401</v>
      </c>
      <c r="C239">
        <v>235</v>
      </c>
      <c r="D239">
        <v>367</v>
      </c>
      <c r="E239">
        <v>290</v>
      </c>
      <c r="F239">
        <v>237</v>
      </c>
    </row>
    <row r="240" spans="1:6" x14ac:dyDescent="0.25">
      <c r="A240" t="s">
        <v>242</v>
      </c>
      <c r="B240">
        <v>226</v>
      </c>
      <c r="C240">
        <v>326</v>
      </c>
      <c r="D240">
        <v>321</v>
      </c>
      <c r="E240">
        <v>286</v>
      </c>
      <c r="F240">
        <v>238</v>
      </c>
    </row>
    <row r="241" spans="1:7" x14ac:dyDescent="0.25">
      <c r="A241" t="s">
        <v>294</v>
      </c>
      <c r="B241">
        <v>341</v>
      </c>
      <c r="C241">
        <v>414</v>
      </c>
      <c r="D241">
        <v>595</v>
      </c>
      <c r="E241">
        <v>280</v>
      </c>
      <c r="F241">
        <v>239</v>
      </c>
    </row>
    <row r="242" spans="1:7" x14ac:dyDescent="0.25">
      <c r="A242" t="s">
        <v>361</v>
      </c>
      <c r="B242">
        <v>309</v>
      </c>
      <c r="C242">
        <v>289</v>
      </c>
      <c r="D242">
        <v>282</v>
      </c>
      <c r="E242">
        <v>266</v>
      </c>
      <c r="F242">
        <v>240</v>
      </c>
    </row>
    <row r="243" spans="1:7" x14ac:dyDescent="0.25">
      <c r="A243" t="s">
        <v>431</v>
      </c>
      <c r="B243">
        <v>287</v>
      </c>
      <c r="C243">
        <v>308</v>
      </c>
      <c r="D243">
        <v>57</v>
      </c>
      <c r="E243">
        <v>264</v>
      </c>
      <c r="F243">
        <v>241</v>
      </c>
    </row>
    <row r="244" spans="1:7" x14ac:dyDescent="0.25">
      <c r="A244" t="s">
        <v>244</v>
      </c>
      <c r="B244">
        <v>206</v>
      </c>
      <c r="C244">
        <v>247</v>
      </c>
      <c r="D244">
        <v>261</v>
      </c>
      <c r="E244">
        <v>255</v>
      </c>
      <c r="F244">
        <v>242</v>
      </c>
    </row>
    <row r="245" spans="1:7" x14ac:dyDescent="0.25">
      <c r="A245" t="s">
        <v>436</v>
      </c>
      <c r="B245">
        <v>76</v>
      </c>
      <c r="C245">
        <v>400</v>
      </c>
      <c r="D245">
        <v>334</v>
      </c>
      <c r="E245">
        <v>254</v>
      </c>
      <c r="F245">
        <v>243</v>
      </c>
    </row>
    <row r="246" spans="1:7" x14ac:dyDescent="0.25">
      <c r="A246" t="s">
        <v>363</v>
      </c>
      <c r="B246">
        <v>381</v>
      </c>
      <c r="C246">
        <v>334</v>
      </c>
      <c r="D246">
        <v>298</v>
      </c>
      <c r="E246">
        <v>252</v>
      </c>
      <c r="F246">
        <v>244</v>
      </c>
    </row>
    <row r="247" spans="1:7" x14ac:dyDescent="0.25">
      <c r="A247" t="s">
        <v>261</v>
      </c>
      <c r="B247">
        <v>156</v>
      </c>
      <c r="C247">
        <v>156</v>
      </c>
      <c r="D247">
        <v>254</v>
      </c>
      <c r="E247">
        <v>249</v>
      </c>
      <c r="F247">
        <v>245</v>
      </c>
    </row>
    <row r="248" spans="1:7" x14ac:dyDescent="0.25">
      <c r="A248" t="s">
        <v>371</v>
      </c>
      <c r="B248">
        <v>562</v>
      </c>
      <c r="C248">
        <v>345</v>
      </c>
      <c r="D248">
        <v>408</v>
      </c>
      <c r="E248">
        <v>246</v>
      </c>
      <c r="F248">
        <v>246</v>
      </c>
    </row>
    <row r="249" spans="1:7" x14ac:dyDescent="0.25">
      <c r="A249" t="s">
        <v>328</v>
      </c>
      <c r="B249">
        <v>211</v>
      </c>
      <c r="C249">
        <v>313</v>
      </c>
      <c r="D249">
        <v>232</v>
      </c>
      <c r="E249">
        <v>245</v>
      </c>
      <c r="F249">
        <v>247</v>
      </c>
    </row>
    <row r="250" spans="1:7" x14ac:dyDescent="0.25">
      <c r="A250" t="s">
        <v>414</v>
      </c>
      <c r="B250">
        <v>0</v>
      </c>
      <c r="C250">
        <v>234</v>
      </c>
      <c r="D250">
        <v>185</v>
      </c>
      <c r="E250">
        <v>244</v>
      </c>
      <c r="F250">
        <v>248</v>
      </c>
    </row>
    <row r="251" spans="1:7" x14ac:dyDescent="0.25">
      <c r="A251" t="s">
        <v>296</v>
      </c>
      <c r="B251">
        <v>96</v>
      </c>
      <c r="C251">
        <v>274</v>
      </c>
      <c r="D251">
        <v>261</v>
      </c>
      <c r="E251">
        <v>242</v>
      </c>
      <c r="F251">
        <v>249</v>
      </c>
    </row>
    <row r="252" spans="1:7" x14ac:dyDescent="0.25">
      <c r="A252" t="s">
        <v>265</v>
      </c>
      <c r="B252">
        <v>472</v>
      </c>
      <c r="C252">
        <v>400</v>
      </c>
      <c r="D252">
        <v>364</v>
      </c>
      <c r="E252">
        <v>236</v>
      </c>
      <c r="F252">
        <v>250</v>
      </c>
    </row>
    <row r="253" spans="1:7" x14ac:dyDescent="0.25">
      <c r="A253" t="s">
        <v>386</v>
      </c>
      <c r="B253">
        <v>465</v>
      </c>
      <c r="C253">
        <v>431</v>
      </c>
      <c r="D253">
        <v>202</v>
      </c>
      <c r="E253">
        <v>234</v>
      </c>
      <c r="F253">
        <v>251</v>
      </c>
      <c r="G253">
        <v>8</v>
      </c>
    </row>
    <row r="254" spans="1:7" x14ac:dyDescent="0.25">
      <c r="A254" t="s">
        <v>291</v>
      </c>
      <c r="B254">
        <v>279</v>
      </c>
      <c r="C254">
        <v>275</v>
      </c>
      <c r="D254">
        <v>220</v>
      </c>
      <c r="E254">
        <v>233</v>
      </c>
      <c r="F254">
        <v>252</v>
      </c>
    </row>
    <row r="255" spans="1:7" x14ac:dyDescent="0.25">
      <c r="A255" t="s">
        <v>272</v>
      </c>
      <c r="B255">
        <v>240</v>
      </c>
      <c r="C255">
        <v>204</v>
      </c>
      <c r="D255">
        <v>267</v>
      </c>
      <c r="E255">
        <v>228</v>
      </c>
      <c r="F255">
        <v>253</v>
      </c>
    </row>
    <row r="256" spans="1:7" x14ac:dyDescent="0.25">
      <c r="A256" t="s">
        <v>239</v>
      </c>
      <c r="B256">
        <v>-155</v>
      </c>
      <c r="C256">
        <v>-110</v>
      </c>
      <c r="D256">
        <v>200</v>
      </c>
      <c r="E256">
        <v>226</v>
      </c>
      <c r="F256">
        <v>254</v>
      </c>
    </row>
    <row r="257" spans="1:6" x14ac:dyDescent="0.25">
      <c r="A257" t="s">
        <v>430</v>
      </c>
      <c r="B257">
        <v>119</v>
      </c>
      <c r="C257">
        <v>116</v>
      </c>
      <c r="D257">
        <v>217</v>
      </c>
      <c r="E257">
        <v>202</v>
      </c>
      <c r="F257">
        <v>255</v>
      </c>
    </row>
    <row r="258" spans="1:6" x14ac:dyDescent="0.25">
      <c r="A258" t="s">
        <v>333</v>
      </c>
      <c r="B258">
        <v>188</v>
      </c>
      <c r="C258">
        <v>746</v>
      </c>
      <c r="D258">
        <v>307</v>
      </c>
      <c r="E258">
        <v>197</v>
      </c>
      <c r="F258">
        <v>256</v>
      </c>
    </row>
    <row r="259" spans="1:6" x14ac:dyDescent="0.25">
      <c r="A259" t="s">
        <v>150</v>
      </c>
      <c r="B259">
        <v>-371</v>
      </c>
      <c r="C259">
        <v>50</v>
      </c>
      <c r="D259">
        <v>594</v>
      </c>
      <c r="E259">
        <v>194</v>
      </c>
      <c r="F259">
        <v>257</v>
      </c>
    </row>
    <row r="260" spans="1:6" x14ac:dyDescent="0.25">
      <c r="A260" t="s">
        <v>421</v>
      </c>
      <c r="B260">
        <v>163</v>
      </c>
      <c r="C260">
        <v>172</v>
      </c>
      <c r="D260">
        <v>128</v>
      </c>
      <c r="E260">
        <v>176</v>
      </c>
      <c r="F260">
        <v>258</v>
      </c>
    </row>
    <row r="261" spans="1:6" x14ac:dyDescent="0.25">
      <c r="A261" t="s">
        <v>57</v>
      </c>
      <c r="B261">
        <v>133</v>
      </c>
      <c r="C261">
        <v>123</v>
      </c>
      <c r="D261">
        <v>138</v>
      </c>
      <c r="E261">
        <v>176</v>
      </c>
      <c r="F261">
        <v>258</v>
      </c>
    </row>
    <row r="262" spans="1:6" x14ac:dyDescent="0.25">
      <c r="A262" t="s">
        <v>342</v>
      </c>
      <c r="B262">
        <v>406</v>
      </c>
      <c r="C262">
        <v>374</v>
      </c>
      <c r="D262">
        <v>282</v>
      </c>
      <c r="E262">
        <v>175</v>
      </c>
      <c r="F262">
        <v>260</v>
      </c>
    </row>
    <row r="263" spans="1:6" x14ac:dyDescent="0.25">
      <c r="A263" t="s">
        <v>260</v>
      </c>
      <c r="B263">
        <v>134</v>
      </c>
      <c r="C263">
        <v>147</v>
      </c>
      <c r="D263">
        <v>160</v>
      </c>
      <c r="E263">
        <v>172</v>
      </c>
      <c r="F263">
        <v>261</v>
      </c>
    </row>
    <row r="264" spans="1:6" x14ac:dyDescent="0.25">
      <c r="A264" t="s">
        <v>297</v>
      </c>
      <c r="B264">
        <v>354</v>
      </c>
      <c r="C264">
        <v>228</v>
      </c>
      <c r="D264">
        <v>368</v>
      </c>
      <c r="E264">
        <v>168</v>
      </c>
      <c r="F264">
        <v>262</v>
      </c>
    </row>
    <row r="265" spans="1:6" x14ac:dyDescent="0.25">
      <c r="A265" t="s">
        <v>351</v>
      </c>
      <c r="B265">
        <v>-61</v>
      </c>
      <c r="C265">
        <v>111</v>
      </c>
      <c r="D265">
        <v>118</v>
      </c>
      <c r="E265">
        <v>166</v>
      </c>
      <c r="F265">
        <v>263</v>
      </c>
    </row>
    <row r="266" spans="1:6" x14ac:dyDescent="0.25">
      <c r="A266" t="s">
        <v>379</v>
      </c>
      <c r="B266">
        <v>60</v>
      </c>
      <c r="C266">
        <v>-31</v>
      </c>
      <c r="D266">
        <v>12</v>
      </c>
      <c r="E266">
        <v>165</v>
      </c>
      <c r="F266">
        <v>264</v>
      </c>
    </row>
    <row r="267" spans="1:6" x14ac:dyDescent="0.25">
      <c r="A267" t="s">
        <v>255</v>
      </c>
      <c r="B267">
        <v>-112</v>
      </c>
      <c r="C267">
        <v>136</v>
      </c>
      <c r="D267">
        <v>181</v>
      </c>
      <c r="E267">
        <v>164</v>
      </c>
      <c r="F267">
        <v>265</v>
      </c>
    </row>
    <row r="268" spans="1:6" x14ac:dyDescent="0.25">
      <c r="A268" t="s">
        <v>28</v>
      </c>
      <c r="B268">
        <v>437</v>
      </c>
      <c r="C268">
        <v>453</v>
      </c>
      <c r="D268">
        <v>623</v>
      </c>
      <c r="E268">
        <v>156</v>
      </c>
      <c r="F268">
        <v>266</v>
      </c>
    </row>
    <row r="269" spans="1:6" x14ac:dyDescent="0.25">
      <c r="A269" t="s">
        <v>240</v>
      </c>
      <c r="B269">
        <v>240</v>
      </c>
      <c r="C269">
        <v>146</v>
      </c>
      <c r="D269">
        <v>212</v>
      </c>
      <c r="E269">
        <v>151</v>
      </c>
      <c r="F269">
        <v>267</v>
      </c>
    </row>
    <row r="270" spans="1:6" x14ac:dyDescent="0.25">
      <c r="A270" t="s">
        <v>75</v>
      </c>
      <c r="B270">
        <v>-72</v>
      </c>
      <c r="C270">
        <v>-30</v>
      </c>
      <c r="D270">
        <v>36</v>
      </c>
      <c r="E270">
        <v>143</v>
      </c>
      <c r="F270">
        <v>268</v>
      </c>
    </row>
    <row r="271" spans="1:6" x14ac:dyDescent="0.25">
      <c r="A271" t="s">
        <v>151</v>
      </c>
      <c r="B271">
        <v>-162</v>
      </c>
      <c r="C271">
        <v>-91</v>
      </c>
      <c r="D271">
        <v>23</v>
      </c>
      <c r="E271">
        <v>134</v>
      </c>
      <c r="F271">
        <v>269</v>
      </c>
    </row>
    <row r="272" spans="1:6" x14ac:dyDescent="0.25">
      <c r="A272" t="s">
        <v>27</v>
      </c>
      <c r="B272">
        <v>37</v>
      </c>
      <c r="C272">
        <v>295</v>
      </c>
      <c r="D272">
        <v>224</v>
      </c>
      <c r="E272">
        <v>134</v>
      </c>
      <c r="F272">
        <v>269</v>
      </c>
    </row>
    <row r="273" spans="1:6" x14ac:dyDescent="0.25">
      <c r="A273" t="s">
        <v>283</v>
      </c>
      <c r="B273">
        <v>0</v>
      </c>
      <c r="C273">
        <v>45</v>
      </c>
      <c r="D273">
        <v>-5</v>
      </c>
      <c r="E273">
        <v>129</v>
      </c>
      <c r="F273">
        <v>271</v>
      </c>
    </row>
    <row r="274" spans="1:6" x14ac:dyDescent="0.25">
      <c r="A274" t="s">
        <v>58</v>
      </c>
      <c r="B274">
        <v>0</v>
      </c>
      <c r="C274">
        <v>39</v>
      </c>
      <c r="D274">
        <v>125</v>
      </c>
      <c r="E274">
        <v>128</v>
      </c>
      <c r="F274">
        <v>272</v>
      </c>
    </row>
    <row r="275" spans="1:6" x14ac:dyDescent="0.25">
      <c r="A275" t="s">
        <v>423</v>
      </c>
      <c r="B275">
        <v>102</v>
      </c>
      <c r="C275">
        <v>151</v>
      </c>
      <c r="D275">
        <v>129</v>
      </c>
      <c r="E275">
        <v>128</v>
      </c>
      <c r="F275">
        <v>272</v>
      </c>
    </row>
    <row r="276" spans="1:6" x14ac:dyDescent="0.25">
      <c r="A276" t="s">
        <v>279</v>
      </c>
      <c r="B276">
        <v>138</v>
      </c>
      <c r="C276">
        <v>101</v>
      </c>
      <c r="D276">
        <v>101</v>
      </c>
      <c r="E276">
        <v>127</v>
      </c>
      <c r="F276">
        <v>274</v>
      </c>
    </row>
    <row r="277" spans="1:6" x14ac:dyDescent="0.25">
      <c r="A277" t="s">
        <v>38</v>
      </c>
      <c r="B277">
        <v>927</v>
      </c>
      <c r="C277">
        <v>644</v>
      </c>
      <c r="D277">
        <v>377</v>
      </c>
      <c r="E277">
        <v>122</v>
      </c>
      <c r="F277">
        <v>275</v>
      </c>
    </row>
    <row r="278" spans="1:6" x14ac:dyDescent="0.25">
      <c r="A278" t="s">
        <v>249</v>
      </c>
      <c r="B278">
        <v>120</v>
      </c>
      <c r="C278">
        <v>114</v>
      </c>
      <c r="D278">
        <v>111</v>
      </c>
      <c r="E278">
        <v>119</v>
      </c>
      <c r="F278">
        <v>276</v>
      </c>
    </row>
    <row r="279" spans="1:6" x14ac:dyDescent="0.25">
      <c r="A279" t="s">
        <v>257</v>
      </c>
      <c r="B279">
        <v>151</v>
      </c>
      <c r="C279">
        <v>163</v>
      </c>
      <c r="D279">
        <v>129</v>
      </c>
      <c r="E279">
        <v>118</v>
      </c>
      <c r="F279">
        <v>277</v>
      </c>
    </row>
    <row r="280" spans="1:6" x14ac:dyDescent="0.25">
      <c r="A280" t="s">
        <v>46</v>
      </c>
      <c r="B280">
        <v>595</v>
      </c>
      <c r="C280">
        <v>470</v>
      </c>
      <c r="D280">
        <v>296</v>
      </c>
      <c r="E280">
        <v>117</v>
      </c>
      <c r="F280">
        <v>278</v>
      </c>
    </row>
    <row r="281" spans="1:6" x14ac:dyDescent="0.25">
      <c r="A281" t="s">
        <v>439</v>
      </c>
      <c r="B281">
        <v>1</v>
      </c>
      <c r="C281">
        <v>412</v>
      </c>
      <c r="D281">
        <v>383</v>
      </c>
      <c r="E281">
        <v>111</v>
      </c>
      <c r="F281">
        <v>279</v>
      </c>
    </row>
    <row r="282" spans="1:6" x14ac:dyDescent="0.25">
      <c r="A282" t="s">
        <v>405</v>
      </c>
      <c r="B282">
        <v>66</v>
      </c>
      <c r="C282">
        <v>182</v>
      </c>
      <c r="D282">
        <v>112</v>
      </c>
      <c r="E282">
        <v>106</v>
      </c>
      <c r="F282">
        <v>280</v>
      </c>
    </row>
    <row r="283" spans="1:6" x14ac:dyDescent="0.25">
      <c r="A283" t="s">
        <v>59</v>
      </c>
      <c r="B283">
        <v>55</v>
      </c>
      <c r="C283">
        <v>-314</v>
      </c>
      <c r="D283">
        <v>-277</v>
      </c>
      <c r="E283">
        <v>99</v>
      </c>
      <c r="F283">
        <v>281</v>
      </c>
    </row>
    <row r="284" spans="1:6" x14ac:dyDescent="0.25">
      <c r="A284" t="s">
        <v>134</v>
      </c>
      <c r="B284">
        <v>72</v>
      </c>
      <c r="C284">
        <v>73</v>
      </c>
      <c r="D284">
        <v>74</v>
      </c>
      <c r="E284">
        <v>96</v>
      </c>
      <c r="F284">
        <v>282</v>
      </c>
    </row>
    <row r="285" spans="1:6" x14ac:dyDescent="0.25">
      <c r="A285" t="s">
        <v>311</v>
      </c>
      <c r="B285">
        <v>166</v>
      </c>
      <c r="C285">
        <v>128</v>
      </c>
      <c r="D285">
        <v>86</v>
      </c>
      <c r="E285">
        <v>96</v>
      </c>
      <c r="F285">
        <v>282</v>
      </c>
    </row>
    <row r="286" spans="1:6" x14ac:dyDescent="0.25">
      <c r="A286" t="s">
        <v>11</v>
      </c>
      <c r="B286">
        <v>92</v>
      </c>
      <c r="C286">
        <v>79</v>
      </c>
      <c r="D286">
        <v>5</v>
      </c>
      <c r="E286">
        <v>96</v>
      </c>
      <c r="F286">
        <v>282</v>
      </c>
    </row>
    <row r="287" spans="1:6" x14ac:dyDescent="0.25">
      <c r="A287" t="s">
        <v>303</v>
      </c>
      <c r="B287">
        <v>116</v>
      </c>
      <c r="C287">
        <v>93</v>
      </c>
      <c r="D287">
        <v>44</v>
      </c>
      <c r="E287">
        <v>94</v>
      </c>
      <c r="F287">
        <v>285</v>
      </c>
    </row>
    <row r="288" spans="1:6" x14ac:dyDescent="0.25">
      <c r="A288" t="s">
        <v>17</v>
      </c>
      <c r="B288">
        <v>310</v>
      </c>
      <c r="C288">
        <v>54</v>
      </c>
      <c r="D288">
        <v>203</v>
      </c>
      <c r="E288">
        <v>80</v>
      </c>
      <c r="F288">
        <v>286</v>
      </c>
    </row>
    <row r="289" spans="1:7" x14ac:dyDescent="0.25">
      <c r="A289" t="s">
        <v>29</v>
      </c>
      <c r="B289">
        <v>465</v>
      </c>
      <c r="C289">
        <v>-309</v>
      </c>
      <c r="D289">
        <v>510</v>
      </c>
      <c r="E289">
        <v>80</v>
      </c>
      <c r="F289">
        <v>286</v>
      </c>
    </row>
    <row r="290" spans="1:7" x14ac:dyDescent="0.25">
      <c r="A290" t="s">
        <v>280</v>
      </c>
      <c r="B290">
        <v>218</v>
      </c>
      <c r="C290">
        <v>77</v>
      </c>
      <c r="D290">
        <v>90</v>
      </c>
      <c r="E290">
        <v>68</v>
      </c>
      <c r="F290">
        <v>288</v>
      </c>
    </row>
    <row r="291" spans="1:7" x14ac:dyDescent="0.25">
      <c r="A291" t="s">
        <v>336</v>
      </c>
      <c r="B291">
        <v>-182</v>
      </c>
      <c r="C291">
        <v>-97</v>
      </c>
      <c r="D291">
        <v>-73</v>
      </c>
      <c r="E291">
        <v>61</v>
      </c>
      <c r="F291">
        <v>289</v>
      </c>
    </row>
    <row r="292" spans="1:7" x14ac:dyDescent="0.25">
      <c r="A292" t="s">
        <v>85</v>
      </c>
      <c r="B292">
        <v>-1009</v>
      </c>
      <c r="C292">
        <v>-872</v>
      </c>
      <c r="D292">
        <v>-362</v>
      </c>
      <c r="E292">
        <v>42</v>
      </c>
      <c r="F292">
        <v>290</v>
      </c>
    </row>
    <row r="293" spans="1:7" x14ac:dyDescent="0.25">
      <c r="A293" t="s">
        <v>274</v>
      </c>
      <c r="B293">
        <v>207</v>
      </c>
      <c r="C293">
        <v>106</v>
      </c>
      <c r="D293">
        <v>89</v>
      </c>
      <c r="E293">
        <v>39</v>
      </c>
      <c r="F293">
        <v>291</v>
      </c>
      <c r="G293">
        <v>9</v>
      </c>
    </row>
    <row r="294" spans="1:7" x14ac:dyDescent="0.25">
      <c r="A294" t="s">
        <v>120</v>
      </c>
      <c r="B294">
        <v>502</v>
      </c>
      <c r="C294">
        <v>537</v>
      </c>
      <c r="D294">
        <v>104</v>
      </c>
      <c r="E294">
        <v>28</v>
      </c>
      <c r="F294">
        <v>292</v>
      </c>
    </row>
    <row r="295" spans="1:7" x14ac:dyDescent="0.25">
      <c r="A295" t="s">
        <v>153</v>
      </c>
      <c r="B295">
        <v>0</v>
      </c>
      <c r="C295">
        <v>0</v>
      </c>
      <c r="D295">
        <v>187</v>
      </c>
      <c r="E295">
        <v>22</v>
      </c>
      <c r="F295">
        <v>293</v>
      </c>
    </row>
    <row r="296" spans="1:7" x14ac:dyDescent="0.25">
      <c r="A296" t="s">
        <v>81</v>
      </c>
      <c r="B296">
        <v>40</v>
      </c>
      <c r="C296">
        <v>93</v>
      </c>
      <c r="D296">
        <v>42</v>
      </c>
      <c r="E296">
        <v>11</v>
      </c>
      <c r="F296">
        <v>294</v>
      </c>
    </row>
    <row r="297" spans="1:7" x14ac:dyDescent="0.25">
      <c r="A297" t="s">
        <v>262</v>
      </c>
      <c r="B297">
        <v>0</v>
      </c>
      <c r="C297">
        <v>0</v>
      </c>
      <c r="D297">
        <v>0</v>
      </c>
      <c r="E297">
        <v>0</v>
      </c>
      <c r="F297">
        <v>295</v>
      </c>
    </row>
    <row r="298" spans="1:7" x14ac:dyDescent="0.25">
      <c r="A298" t="s">
        <v>84</v>
      </c>
      <c r="B298">
        <v>0</v>
      </c>
      <c r="C298">
        <v>0</v>
      </c>
      <c r="D298">
        <v>0</v>
      </c>
      <c r="E298">
        <v>0</v>
      </c>
      <c r="F298">
        <v>295</v>
      </c>
    </row>
    <row r="299" spans="1:7" x14ac:dyDescent="0.25">
      <c r="A299" t="s">
        <v>142</v>
      </c>
      <c r="B299">
        <v>0</v>
      </c>
      <c r="C299">
        <v>0</v>
      </c>
      <c r="D299">
        <v>0</v>
      </c>
      <c r="E299">
        <v>0</v>
      </c>
      <c r="F299">
        <v>295</v>
      </c>
    </row>
    <row r="300" spans="1:7" x14ac:dyDescent="0.25">
      <c r="A300" t="s">
        <v>135</v>
      </c>
      <c r="B300">
        <v>0</v>
      </c>
      <c r="C300">
        <v>0</v>
      </c>
      <c r="D300">
        <v>0</v>
      </c>
      <c r="E300">
        <v>0</v>
      </c>
      <c r="F300">
        <v>295</v>
      </c>
    </row>
    <row r="301" spans="1:7" x14ac:dyDescent="0.25">
      <c r="A301" t="s">
        <v>320</v>
      </c>
      <c r="B301">
        <v>-55</v>
      </c>
      <c r="C301">
        <v>-36</v>
      </c>
      <c r="D301">
        <v>-39</v>
      </c>
      <c r="E301">
        <v>0</v>
      </c>
      <c r="F301">
        <v>295</v>
      </c>
    </row>
    <row r="302" spans="1:7" x14ac:dyDescent="0.25">
      <c r="A302" t="s">
        <v>86</v>
      </c>
      <c r="B302">
        <v>551</v>
      </c>
      <c r="C302">
        <v>726</v>
      </c>
      <c r="D302">
        <v>0</v>
      </c>
      <c r="E302">
        <v>0</v>
      </c>
      <c r="F302">
        <v>295</v>
      </c>
    </row>
    <row r="303" spans="1:7" x14ac:dyDescent="0.25">
      <c r="A303" t="s">
        <v>288</v>
      </c>
      <c r="B303">
        <v>-13</v>
      </c>
      <c r="C303">
        <v>-56</v>
      </c>
      <c r="D303">
        <v>-4</v>
      </c>
      <c r="E303">
        <v>-7</v>
      </c>
      <c r="F303">
        <v>301</v>
      </c>
    </row>
    <row r="304" spans="1:7" x14ac:dyDescent="0.25">
      <c r="A304" t="s">
        <v>290</v>
      </c>
      <c r="B304">
        <v>-47</v>
      </c>
      <c r="C304">
        <v>-52</v>
      </c>
      <c r="D304">
        <v>-35</v>
      </c>
      <c r="E304">
        <v>-17</v>
      </c>
      <c r="F304">
        <v>302</v>
      </c>
    </row>
    <row r="305" spans="1:6" x14ac:dyDescent="0.25">
      <c r="A305" t="s">
        <v>71</v>
      </c>
      <c r="B305">
        <v>-101</v>
      </c>
      <c r="C305">
        <v>49</v>
      </c>
      <c r="D305">
        <v>-48</v>
      </c>
      <c r="E305">
        <v>-17</v>
      </c>
      <c r="F305">
        <v>302</v>
      </c>
    </row>
    <row r="306" spans="1:6" x14ac:dyDescent="0.25">
      <c r="A306" t="s">
        <v>321</v>
      </c>
      <c r="B306">
        <v>204</v>
      </c>
      <c r="C306">
        <v>205</v>
      </c>
      <c r="D306">
        <v>-129</v>
      </c>
      <c r="E306">
        <v>-22</v>
      </c>
      <c r="F306">
        <v>304</v>
      </c>
    </row>
    <row r="307" spans="1:6" x14ac:dyDescent="0.25">
      <c r="A307" t="s">
        <v>344</v>
      </c>
      <c r="B307">
        <v>-16</v>
      </c>
      <c r="C307">
        <v>-22</v>
      </c>
      <c r="D307">
        <v>-22</v>
      </c>
      <c r="E307">
        <v>-23</v>
      </c>
      <c r="F307">
        <v>305</v>
      </c>
    </row>
    <row r="308" spans="1:6" x14ac:dyDescent="0.25">
      <c r="A308" t="s">
        <v>60</v>
      </c>
      <c r="B308">
        <v>0</v>
      </c>
      <c r="C308">
        <v>0</v>
      </c>
      <c r="D308">
        <v>0</v>
      </c>
      <c r="E308">
        <v>-28</v>
      </c>
      <c r="F308">
        <v>306</v>
      </c>
    </row>
    <row r="309" spans="1:6" x14ac:dyDescent="0.25">
      <c r="A309" t="s">
        <v>269</v>
      </c>
      <c r="B309">
        <v>-107</v>
      </c>
      <c r="C309">
        <v>-81</v>
      </c>
      <c r="D309">
        <v>-77</v>
      </c>
      <c r="E309">
        <v>-31</v>
      </c>
      <c r="F309">
        <v>307</v>
      </c>
    </row>
    <row r="310" spans="1:6" x14ac:dyDescent="0.25">
      <c r="A310" t="s">
        <v>428</v>
      </c>
      <c r="B310">
        <v>-192</v>
      </c>
      <c r="C310">
        <v>-87</v>
      </c>
      <c r="D310">
        <v>-183</v>
      </c>
      <c r="E310">
        <v>-32</v>
      </c>
      <c r="F310">
        <v>308</v>
      </c>
    </row>
    <row r="311" spans="1:6" x14ac:dyDescent="0.25">
      <c r="A311" t="s">
        <v>305</v>
      </c>
      <c r="B311">
        <v>-67</v>
      </c>
      <c r="C311">
        <v>-58</v>
      </c>
      <c r="D311">
        <v>-56</v>
      </c>
      <c r="E311">
        <v>-41</v>
      </c>
      <c r="F311">
        <v>309</v>
      </c>
    </row>
    <row r="312" spans="1:6" x14ac:dyDescent="0.25">
      <c r="A312" t="s">
        <v>61</v>
      </c>
      <c r="B312">
        <v>-252</v>
      </c>
      <c r="C312">
        <v>-230</v>
      </c>
      <c r="D312">
        <v>-127</v>
      </c>
      <c r="E312">
        <v>-41</v>
      </c>
      <c r="F312">
        <v>309</v>
      </c>
    </row>
    <row r="313" spans="1:6" x14ac:dyDescent="0.25">
      <c r="A313" t="s">
        <v>247</v>
      </c>
      <c r="B313">
        <v>-115</v>
      </c>
      <c r="C313">
        <v>-106</v>
      </c>
      <c r="D313">
        <v>-41</v>
      </c>
      <c r="E313">
        <v>-41</v>
      </c>
      <c r="F313">
        <v>309</v>
      </c>
    </row>
    <row r="314" spans="1:6" x14ac:dyDescent="0.25">
      <c r="A314" t="s">
        <v>392</v>
      </c>
      <c r="B314">
        <v>35</v>
      </c>
      <c r="C314">
        <v>91</v>
      </c>
      <c r="D314">
        <v>90</v>
      </c>
      <c r="E314">
        <v>-43</v>
      </c>
      <c r="F314">
        <v>312</v>
      </c>
    </row>
    <row r="315" spans="1:6" x14ac:dyDescent="0.25">
      <c r="A315" t="s">
        <v>349</v>
      </c>
      <c r="B315">
        <v>-43</v>
      </c>
      <c r="C315">
        <v>-73</v>
      </c>
      <c r="D315">
        <v>-75</v>
      </c>
      <c r="E315">
        <v>-44</v>
      </c>
      <c r="F315">
        <v>313</v>
      </c>
    </row>
    <row r="316" spans="1:6" x14ac:dyDescent="0.25">
      <c r="A316" t="s">
        <v>268</v>
      </c>
      <c r="B316">
        <v>-54</v>
      </c>
      <c r="C316">
        <v>-60</v>
      </c>
      <c r="D316">
        <v>-65</v>
      </c>
      <c r="E316">
        <v>-55</v>
      </c>
      <c r="F316">
        <v>314</v>
      </c>
    </row>
    <row r="317" spans="1:6" x14ac:dyDescent="0.25">
      <c r="A317" t="s">
        <v>250</v>
      </c>
      <c r="B317">
        <v>-58</v>
      </c>
      <c r="C317">
        <v>-54</v>
      </c>
      <c r="D317">
        <v>-51</v>
      </c>
      <c r="E317">
        <v>-59</v>
      </c>
      <c r="F317">
        <v>315</v>
      </c>
    </row>
    <row r="318" spans="1:6" x14ac:dyDescent="0.25">
      <c r="A318" t="s">
        <v>251</v>
      </c>
      <c r="B318">
        <v>-7</v>
      </c>
      <c r="C318">
        <v>-2</v>
      </c>
      <c r="D318">
        <v>-59</v>
      </c>
      <c r="E318">
        <v>-59</v>
      </c>
      <c r="F318">
        <v>315</v>
      </c>
    </row>
    <row r="319" spans="1:6" x14ac:dyDescent="0.25">
      <c r="A319" t="s">
        <v>245</v>
      </c>
      <c r="B319">
        <v>-85</v>
      </c>
      <c r="C319">
        <v>-107</v>
      </c>
      <c r="D319">
        <v>-94</v>
      </c>
      <c r="E319">
        <v>-62</v>
      </c>
      <c r="F319">
        <v>317</v>
      </c>
    </row>
    <row r="320" spans="1:6" x14ac:dyDescent="0.25">
      <c r="A320" t="s">
        <v>402</v>
      </c>
      <c r="B320">
        <v>-55</v>
      </c>
      <c r="C320">
        <v>-77</v>
      </c>
      <c r="D320">
        <v>-61</v>
      </c>
      <c r="E320">
        <v>-63</v>
      </c>
      <c r="F320">
        <v>318</v>
      </c>
    </row>
    <row r="321" spans="1:7" x14ac:dyDescent="0.25">
      <c r="A321" t="s">
        <v>285</v>
      </c>
      <c r="B321">
        <v>-91</v>
      </c>
      <c r="C321">
        <v>-71</v>
      </c>
      <c r="D321">
        <v>-67</v>
      </c>
      <c r="E321">
        <v>-67</v>
      </c>
      <c r="F321">
        <v>319</v>
      </c>
    </row>
    <row r="322" spans="1:7" x14ac:dyDescent="0.25">
      <c r="A322" t="s">
        <v>282</v>
      </c>
      <c r="B322">
        <v>-136</v>
      </c>
      <c r="C322">
        <v>-167</v>
      </c>
      <c r="D322">
        <v>-169</v>
      </c>
      <c r="E322">
        <v>-69</v>
      </c>
      <c r="F322">
        <v>320</v>
      </c>
    </row>
    <row r="323" spans="1:7" x14ac:dyDescent="0.25">
      <c r="A323" t="s">
        <v>331</v>
      </c>
      <c r="B323">
        <v>299</v>
      </c>
      <c r="C323">
        <v>265</v>
      </c>
      <c r="D323">
        <v>193</v>
      </c>
      <c r="E323">
        <v>-70</v>
      </c>
      <c r="F323">
        <v>321</v>
      </c>
    </row>
    <row r="324" spans="1:7" x14ac:dyDescent="0.25">
      <c r="A324" t="s">
        <v>312</v>
      </c>
      <c r="B324">
        <v>-31</v>
      </c>
      <c r="C324">
        <v>-40</v>
      </c>
      <c r="D324">
        <v>-58</v>
      </c>
      <c r="E324">
        <v>-76</v>
      </c>
      <c r="F324">
        <v>322</v>
      </c>
    </row>
    <row r="325" spans="1:7" x14ac:dyDescent="0.25">
      <c r="A325" t="s">
        <v>301</v>
      </c>
      <c r="B325">
        <v>-79</v>
      </c>
      <c r="C325">
        <v>-80</v>
      </c>
      <c r="D325">
        <v>-64</v>
      </c>
      <c r="E325">
        <v>-82</v>
      </c>
      <c r="F325">
        <v>323</v>
      </c>
    </row>
    <row r="326" spans="1:7" x14ac:dyDescent="0.25">
      <c r="A326" t="s">
        <v>292</v>
      </c>
      <c r="B326">
        <v>-341</v>
      </c>
      <c r="C326">
        <v>-249</v>
      </c>
      <c r="D326">
        <v>-139</v>
      </c>
      <c r="E326">
        <v>-83</v>
      </c>
      <c r="F326">
        <v>324</v>
      </c>
    </row>
    <row r="327" spans="1:7" x14ac:dyDescent="0.25">
      <c r="A327" t="s">
        <v>267</v>
      </c>
      <c r="B327">
        <v>-65</v>
      </c>
      <c r="C327">
        <v>32</v>
      </c>
      <c r="D327">
        <v>-54</v>
      </c>
      <c r="E327">
        <v>-85</v>
      </c>
      <c r="F327">
        <v>325</v>
      </c>
    </row>
    <row r="328" spans="1:7" x14ac:dyDescent="0.25">
      <c r="A328" t="s">
        <v>340</v>
      </c>
      <c r="B328">
        <v>-132</v>
      </c>
      <c r="C328">
        <v>-153</v>
      </c>
      <c r="D328">
        <v>-169</v>
      </c>
      <c r="E328">
        <v>-87</v>
      </c>
      <c r="F328">
        <v>326</v>
      </c>
      <c r="G328">
        <v>10</v>
      </c>
    </row>
    <row r="329" spans="1:7" x14ac:dyDescent="0.25">
      <c r="A329" t="s">
        <v>21</v>
      </c>
      <c r="B329">
        <v>-71</v>
      </c>
      <c r="C329">
        <v>-90</v>
      </c>
      <c r="D329">
        <v>-78</v>
      </c>
      <c r="E329">
        <v>-100</v>
      </c>
      <c r="F329">
        <v>327</v>
      </c>
    </row>
    <row r="330" spans="1:7" x14ac:dyDescent="0.25">
      <c r="A330" t="s">
        <v>66</v>
      </c>
      <c r="B330">
        <v>169</v>
      </c>
      <c r="C330">
        <v>-18</v>
      </c>
      <c r="D330">
        <v>277</v>
      </c>
      <c r="E330">
        <v>-108</v>
      </c>
      <c r="F330">
        <v>328</v>
      </c>
    </row>
    <row r="331" spans="1:7" x14ac:dyDescent="0.25">
      <c r="A331" t="s">
        <v>275</v>
      </c>
      <c r="B331">
        <v>-103</v>
      </c>
      <c r="C331">
        <v>-117</v>
      </c>
      <c r="D331">
        <v>-123</v>
      </c>
      <c r="E331">
        <v>-114</v>
      </c>
      <c r="F331">
        <v>329</v>
      </c>
    </row>
    <row r="332" spans="1:7" x14ac:dyDescent="0.25">
      <c r="A332" t="s">
        <v>350</v>
      </c>
      <c r="B332">
        <v>-170</v>
      </c>
      <c r="C332">
        <v>-181</v>
      </c>
      <c r="D332">
        <v>-170</v>
      </c>
      <c r="E332">
        <v>-116</v>
      </c>
      <c r="F332">
        <v>330</v>
      </c>
    </row>
    <row r="333" spans="1:7" x14ac:dyDescent="0.25">
      <c r="A333" t="s">
        <v>393</v>
      </c>
      <c r="B333">
        <v>-191</v>
      </c>
      <c r="C333">
        <v>-134</v>
      </c>
      <c r="D333">
        <v>-133</v>
      </c>
      <c r="E333">
        <v>-117</v>
      </c>
      <c r="F333">
        <v>331</v>
      </c>
    </row>
    <row r="334" spans="1:7" x14ac:dyDescent="0.25">
      <c r="A334" t="s">
        <v>65</v>
      </c>
      <c r="B334">
        <v>-6</v>
      </c>
      <c r="C334">
        <v>7</v>
      </c>
      <c r="D334">
        <v>-123</v>
      </c>
      <c r="E334">
        <v>-138</v>
      </c>
      <c r="F334">
        <v>332</v>
      </c>
    </row>
    <row r="335" spans="1:7" x14ac:dyDescent="0.25">
      <c r="A335" t="s">
        <v>22</v>
      </c>
      <c r="B335">
        <v>-142</v>
      </c>
      <c r="C335">
        <v>-206</v>
      </c>
      <c r="D335">
        <v>-243</v>
      </c>
      <c r="E335">
        <v>-147</v>
      </c>
      <c r="F335">
        <v>333</v>
      </c>
    </row>
    <row r="336" spans="1:7" x14ac:dyDescent="0.25">
      <c r="A336" t="s">
        <v>317</v>
      </c>
      <c r="B336">
        <v>-282</v>
      </c>
      <c r="C336">
        <v>-105</v>
      </c>
      <c r="D336">
        <v>-184</v>
      </c>
      <c r="E336">
        <v>-154</v>
      </c>
      <c r="F336">
        <v>334</v>
      </c>
    </row>
    <row r="337" spans="1:6" x14ac:dyDescent="0.25">
      <c r="A337" t="s">
        <v>343</v>
      </c>
      <c r="B337">
        <v>-229</v>
      </c>
      <c r="C337">
        <v>-8</v>
      </c>
      <c r="D337">
        <v>-139</v>
      </c>
      <c r="E337">
        <v>-193</v>
      </c>
      <c r="F337">
        <v>335</v>
      </c>
    </row>
    <row r="338" spans="1:6" x14ac:dyDescent="0.25">
      <c r="A338" t="s">
        <v>293</v>
      </c>
      <c r="B338">
        <v>-30</v>
      </c>
      <c r="C338">
        <v>128</v>
      </c>
      <c r="D338">
        <v>-241</v>
      </c>
      <c r="E338">
        <v>-206</v>
      </c>
      <c r="F338">
        <v>336</v>
      </c>
    </row>
    <row r="339" spans="1:6" x14ac:dyDescent="0.25">
      <c r="A339" t="s">
        <v>127</v>
      </c>
      <c r="B339">
        <v>-402</v>
      </c>
      <c r="C339">
        <v>-157</v>
      </c>
      <c r="D339">
        <v>137</v>
      </c>
      <c r="E339">
        <v>-223</v>
      </c>
      <c r="F339">
        <v>337</v>
      </c>
    </row>
    <row r="340" spans="1:6" x14ac:dyDescent="0.25">
      <c r="A340" t="s">
        <v>408</v>
      </c>
      <c r="B340">
        <v>14</v>
      </c>
      <c r="C340">
        <v>14</v>
      </c>
      <c r="D340">
        <v>-229</v>
      </c>
      <c r="E340">
        <v>-261</v>
      </c>
      <c r="F340">
        <v>338</v>
      </c>
    </row>
    <row r="341" spans="1:6" x14ac:dyDescent="0.25">
      <c r="A341" t="s">
        <v>318</v>
      </c>
      <c r="B341">
        <v>-319</v>
      </c>
      <c r="C341">
        <v>-270</v>
      </c>
      <c r="D341">
        <v>-331</v>
      </c>
      <c r="E341">
        <v>-272</v>
      </c>
      <c r="F341">
        <v>339</v>
      </c>
    </row>
    <row r="342" spans="1:6" x14ac:dyDescent="0.25">
      <c r="A342" t="s">
        <v>73</v>
      </c>
      <c r="B342">
        <v>-219</v>
      </c>
      <c r="C342">
        <v>-89</v>
      </c>
      <c r="D342">
        <v>-209</v>
      </c>
      <c r="E342">
        <v>-286</v>
      </c>
      <c r="F342">
        <v>340</v>
      </c>
    </row>
    <row r="343" spans="1:6" x14ac:dyDescent="0.25">
      <c r="A343" t="s">
        <v>16</v>
      </c>
      <c r="B343">
        <v>-442</v>
      </c>
      <c r="C343">
        <v>-394</v>
      </c>
      <c r="D343">
        <v>-362</v>
      </c>
      <c r="E343">
        <v>-306</v>
      </c>
      <c r="F343">
        <v>341</v>
      </c>
    </row>
    <row r="344" spans="1:6" x14ac:dyDescent="0.25">
      <c r="A344" t="s">
        <v>62</v>
      </c>
      <c r="B344">
        <v>-37</v>
      </c>
      <c r="C344">
        <v>-523</v>
      </c>
      <c r="D344">
        <v>12</v>
      </c>
      <c r="E344">
        <v>-307</v>
      </c>
      <c r="F344">
        <v>342</v>
      </c>
    </row>
    <row r="345" spans="1:6" x14ac:dyDescent="0.25">
      <c r="A345" t="s">
        <v>34</v>
      </c>
      <c r="B345">
        <v>-98</v>
      </c>
      <c r="C345">
        <v>-253</v>
      </c>
      <c r="D345">
        <v>-269</v>
      </c>
      <c r="E345">
        <v>-334</v>
      </c>
      <c r="F345">
        <v>343</v>
      </c>
    </row>
    <row r="346" spans="1:6" x14ac:dyDescent="0.25">
      <c r="A346" t="s">
        <v>23</v>
      </c>
      <c r="B346">
        <v>0</v>
      </c>
      <c r="C346">
        <v>-176</v>
      </c>
      <c r="D346">
        <v>-214</v>
      </c>
      <c r="E346">
        <v>-340</v>
      </c>
      <c r="F346">
        <v>344</v>
      </c>
    </row>
    <row r="347" spans="1:6" x14ac:dyDescent="0.25">
      <c r="A347" t="s">
        <v>289</v>
      </c>
      <c r="B347">
        <v>-299</v>
      </c>
      <c r="C347">
        <v>-340</v>
      </c>
      <c r="D347">
        <v>-284</v>
      </c>
      <c r="E347">
        <v>-360</v>
      </c>
      <c r="F347">
        <v>345</v>
      </c>
    </row>
    <row r="348" spans="1:6" x14ac:dyDescent="0.25">
      <c r="A348" t="s">
        <v>365</v>
      </c>
      <c r="B348">
        <v>-317</v>
      </c>
      <c r="C348">
        <v>-317</v>
      </c>
      <c r="D348">
        <v>-301</v>
      </c>
      <c r="E348">
        <v>-404</v>
      </c>
      <c r="F348">
        <v>346</v>
      </c>
    </row>
    <row r="349" spans="1:6" x14ac:dyDescent="0.25">
      <c r="A349" t="s">
        <v>138</v>
      </c>
      <c r="B349">
        <v>-930</v>
      </c>
      <c r="C349">
        <v>-360</v>
      </c>
      <c r="D349">
        <v>497</v>
      </c>
      <c r="E349">
        <v>-475</v>
      </c>
      <c r="F349">
        <v>347</v>
      </c>
    </row>
    <row r="350" spans="1:6" x14ac:dyDescent="0.25">
      <c r="A350" t="s">
        <v>146</v>
      </c>
      <c r="B350">
        <v>-494</v>
      </c>
      <c r="C350">
        <v>-471</v>
      </c>
      <c r="D350">
        <v>-578</v>
      </c>
      <c r="E350">
        <v>-535</v>
      </c>
      <c r="F350">
        <v>348</v>
      </c>
    </row>
    <row r="351" spans="1:6" x14ac:dyDescent="0.25">
      <c r="A351" t="s">
        <v>132</v>
      </c>
      <c r="B351">
        <v>95</v>
      </c>
      <c r="C351">
        <v>-110</v>
      </c>
      <c r="D351">
        <v>-23</v>
      </c>
      <c r="E351">
        <v>-692</v>
      </c>
      <c r="F351">
        <v>349</v>
      </c>
    </row>
    <row r="352" spans="1:6" x14ac:dyDescent="0.25">
      <c r="A352" t="s">
        <v>83</v>
      </c>
      <c r="B352">
        <v>-755</v>
      </c>
      <c r="C352">
        <v>-469</v>
      </c>
      <c r="D352">
        <v>-1802</v>
      </c>
      <c r="E352">
        <v>-936</v>
      </c>
      <c r="F352">
        <v>350</v>
      </c>
    </row>
    <row r="353" spans="1:6" x14ac:dyDescent="0.25">
      <c r="A353" t="s">
        <v>69</v>
      </c>
      <c r="B353">
        <v>3165</v>
      </c>
      <c r="C353">
        <v>2465</v>
      </c>
      <c r="D353">
        <v>1604</v>
      </c>
      <c r="E353">
        <v>-964</v>
      </c>
      <c r="F353">
        <v>351</v>
      </c>
    </row>
    <row r="354" spans="1:6" x14ac:dyDescent="0.25">
      <c r="A354" t="s">
        <v>137</v>
      </c>
      <c r="B354">
        <v>-1093</v>
      </c>
      <c r="C354">
        <v>-1599</v>
      </c>
      <c r="D354">
        <v>-1267</v>
      </c>
      <c r="E354">
        <v>-1047</v>
      </c>
      <c r="F354">
        <v>352</v>
      </c>
    </row>
    <row r="355" spans="1:6" x14ac:dyDescent="0.25">
      <c r="A355" t="s">
        <v>54</v>
      </c>
      <c r="B355">
        <v>1514</v>
      </c>
      <c r="C355">
        <v>1577</v>
      </c>
      <c r="D355">
        <v>1672</v>
      </c>
      <c r="F355">
        <v>353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14"/>
  <sheetViews>
    <sheetView workbookViewId="0">
      <selection activeCell="F179" sqref="F1:F1048576"/>
    </sheetView>
  </sheetViews>
  <sheetFormatPr defaultRowHeight="15" x14ac:dyDescent="0.25"/>
  <cols>
    <col min="1" max="1" width="58" style="1" bestFit="1" customWidth="1"/>
    <col min="2" max="4" width="9" style="1" bestFit="1" customWidth="1"/>
    <col min="6" max="6" width="58" style="2" bestFit="1" customWidth="1"/>
    <col min="7" max="9" width="9" style="2" bestFit="1" customWidth="1"/>
  </cols>
  <sheetData>
    <row r="1" spans="1:9" x14ac:dyDescent="0.25">
      <c r="A1" s="1" t="s">
        <v>0</v>
      </c>
      <c r="F1" s="2" t="s">
        <v>0</v>
      </c>
    </row>
    <row r="2" spans="1:9" x14ac:dyDescent="0.25">
      <c r="A2" s="1" t="s">
        <v>1</v>
      </c>
      <c r="F2" s="2" t="s">
        <v>1</v>
      </c>
    </row>
    <row r="4" spans="1:9" x14ac:dyDescent="0.25">
      <c r="A4" s="1" t="s">
        <v>3</v>
      </c>
      <c r="B4" s="1" t="s">
        <v>4</v>
      </c>
      <c r="F4" s="2" t="s">
        <v>3</v>
      </c>
      <c r="G4" s="2" t="s">
        <v>4</v>
      </c>
    </row>
    <row r="5" spans="1:9" x14ac:dyDescent="0.25">
      <c r="A5" s="1" t="s">
        <v>468</v>
      </c>
      <c r="B5" s="1" t="s">
        <v>4</v>
      </c>
      <c r="F5" s="2" t="s">
        <v>468</v>
      </c>
      <c r="G5" s="2" t="s">
        <v>4</v>
      </c>
    </row>
    <row r="7" spans="1:9" x14ac:dyDescent="0.25">
      <c r="A7" s="1" t="s">
        <v>235</v>
      </c>
      <c r="B7" s="1">
        <v>2009</v>
      </c>
      <c r="C7" s="1">
        <v>2010</v>
      </c>
      <c r="D7" s="1">
        <v>2011</v>
      </c>
      <c r="F7" s="2" t="s">
        <v>5</v>
      </c>
      <c r="G7" s="2">
        <v>2009</v>
      </c>
      <c r="H7" s="2">
        <v>2010</v>
      </c>
      <c r="I7" s="2">
        <v>2011</v>
      </c>
    </row>
    <row r="8" spans="1:9" x14ac:dyDescent="0.25">
      <c r="A8" s="1" t="s">
        <v>6</v>
      </c>
      <c r="B8" s="1">
        <v>104400</v>
      </c>
      <c r="C8" s="1">
        <v>105000</v>
      </c>
      <c r="D8" s="1">
        <v>105600</v>
      </c>
      <c r="F8" s="2" t="s">
        <v>6</v>
      </c>
      <c r="G8" s="2">
        <v>104400</v>
      </c>
      <c r="H8" s="2">
        <v>105000</v>
      </c>
      <c r="I8" s="2">
        <v>105600</v>
      </c>
    </row>
    <row r="9" spans="1:9" x14ac:dyDescent="0.25">
      <c r="A9" s="1" t="s">
        <v>439</v>
      </c>
      <c r="B9" s="1">
        <v>507300</v>
      </c>
      <c r="C9" s="1">
        <v>510600</v>
      </c>
      <c r="D9" s="1">
        <v>513000</v>
      </c>
      <c r="F9" s="2" t="s">
        <v>439</v>
      </c>
      <c r="G9" s="2">
        <v>507300</v>
      </c>
      <c r="H9" s="2">
        <v>510600</v>
      </c>
      <c r="I9" s="2">
        <v>513000</v>
      </c>
    </row>
    <row r="10" spans="1:9" x14ac:dyDescent="0.25">
      <c r="A10" s="1" t="s">
        <v>7</v>
      </c>
      <c r="B10" s="1">
        <v>91500</v>
      </c>
      <c r="C10" s="1">
        <v>91800</v>
      </c>
      <c r="D10" s="1">
        <v>92100</v>
      </c>
      <c r="F10" s="2" t="s">
        <v>7</v>
      </c>
      <c r="G10" s="2">
        <v>91500</v>
      </c>
      <c r="H10" s="2">
        <v>91800</v>
      </c>
      <c r="I10" s="2">
        <v>92100</v>
      </c>
    </row>
    <row r="11" spans="1:9" x14ac:dyDescent="0.25">
      <c r="A11" s="1" t="s">
        <v>8</v>
      </c>
      <c r="B11" s="1">
        <v>137300</v>
      </c>
      <c r="C11" s="1">
        <v>137700</v>
      </c>
      <c r="D11" s="1">
        <v>138400</v>
      </c>
      <c r="F11" s="2" t="s">
        <v>8</v>
      </c>
      <c r="G11" s="2">
        <v>137300</v>
      </c>
      <c r="H11" s="2">
        <v>137700</v>
      </c>
      <c r="I11" s="2">
        <v>138400</v>
      </c>
    </row>
    <row r="12" spans="1:9" x14ac:dyDescent="0.25">
      <c r="A12" s="1" t="s">
        <v>9</v>
      </c>
      <c r="B12" s="1">
        <v>314500</v>
      </c>
      <c r="C12" s="1">
        <v>315500</v>
      </c>
      <c r="D12" s="1">
        <v>316300</v>
      </c>
      <c r="F12" s="2" t="s">
        <v>9</v>
      </c>
      <c r="G12" s="2">
        <v>314500</v>
      </c>
      <c r="H12" s="2">
        <v>315500</v>
      </c>
      <c r="I12" s="2">
        <v>316300</v>
      </c>
    </row>
    <row r="13" spans="1:9" x14ac:dyDescent="0.25">
      <c r="A13" s="1" t="s">
        <v>10</v>
      </c>
      <c r="B13" s="1">
        <v>135900</v>
      </c>
      <c r="C13" s="1">
        <v>135400</v>
      </c>
      <c r="D13" s="1">
        <v>135200</v>
      </c>
      <c r="F13" s="2" t="s">
        <v>10</v>
      </c>
      <c r="G13" s="2">
        <v>135900</v>
      </c>
      <c r="H13" s="2">
        <v>135400</v>
      </c>
      <c r="I13" s="2">
        <v>135200</v>
      </c>
    </row>
    <row r="14" spans="1:9" x14ac:dyDescent="0.25">
      <c r="A14" s="1" t="s">
        <v>11</v>
      </c>
      <c r="B14" s="1">
        <v>190000</v>
      </c>
      <c r="C14" s="1">
        <v>190900</v>
      </c>
      <c r="D14" s="1">
        <v>191800</v>
      </c>
      <c r="F14" s="2" t="s">
        <v>11</v>
      </c>
      <c r="G14" s="2">
        <v>190000</v>
      </c>
      <c r="H14" s="2">
        <v>190900</v>
      </c>
      <c r="I14" s="2">
        <v>191800</v>
      </c>
    </row>
    <row r="15" spans="1:9" x14ac:dyDescent="0.25">
      <c r="A15" s="1" t="s">
        <v>12</v>
      </c>
      <c r="B15" s="1">
        <v>197500</v>
      </c>
      <c r="C15" s="1">
        <v>198700</v>
      </c>
      <c r="D15" s="1">
        <v>200300</v>
      </c>
      <c r="F15" s="2" t="s">
        <v>12</v>
      </c>
      <c r="G15" s="2">
        <v>197500</v>
      </c>
      <c r="H15" s="2">
        <v>198700</v>
      </c>
      <c r="I15" s="2">
        <v>200300</v>
      </c>
    </row>
    <row r="16" spans="1:9" x14ac:dyDescent="0.25">
      <c r="A16" s="1" t="s">
        <v>13</v>
      </c>
      <c r="B16" s="1">
        <v>273400</v>
      </c>
      <c r="C16" s="1">
        <v>276700</v>
      </c>
      <c r="D16" s="1">
        <v>279100</v>
      </c>
      <c r="F16" s="2" t="s">
        <v>13</v>
      </c>
      <c r="G16" s="2">
        <v>273400</v>
      </c>
      <c r="H16" s="2">
        <v>276700</v>
      </c>
      <c r="I16" s="2">
        <v>279100</v>
      </c>
    </row>
    <row r="17" spans="1:9" x14ac:dyDescent="0.25">
      <c r="A17" s="1" t="s">
        <v>14</v>
      </c>
      <c r="B17" s="1">
        <v>199000</v>
      </c>
      <c r="C17" s="1">
        <v>200200</v>
      </c>
      <c r="D17" s="1">
        <v>201200</v>
      </c>
      <c r="F17" s="2" t="s">
        <v>14</v>
      </c>
      <c r="G17" s="2">
        <v>199000</v>
      </c>
      <c r="H17" s="2">
        <v>200200</v>
      </c>
      <c r="I17" s="2">
        <v>201200</v>
      </c>
    </row>
    <row r="18" spans="1:9" x14ac:dyDescent="0.25">
      <c r="A18" s="1" t="s">
        <v>15</v>
      </c>
      <c r="B18" s="1">
        <v>148500</v>
      </c>
      <c r="C18" s="1">
        <v>148500</v>
      </c>
      <c r="D18" s="1">
        <v>148200</v>
      </c>
      <c r="F18" s="2" t="s">
        <v>15</v>
      </c>
      <c r="G18" s="2">
        <v>148500</v>
      </c>
      <c r="H18" s="2">
        <v>148500</v>
      </c>
      <c r="I18" s="2">
        <v>148200</v>
      </c>
    </row>
    <row r="19" spans="1:9" x14ac:dyDescent="0.25">
      <c r="A19" s="1" t="s">
        <v>16</v>
      </c>
      <c r="B19" s="1">
        <v>276200</v>
      </c>
      <c r="C19" s="1">
        <v>276000</v>
      </c>
      <c r="D19" s="1">
        <v>275300</v>
      </c>
      <c r="F19" s="2" t="s">
        <v>16</v>
      </c>
      <c r="G19" s="2">
        <v>276200</v>
      </c>
      <c r="H19" s="2">
        <v>276000</v>
      </c>
      <c r="I19" s="2">
        <v>275300</v>
      </c>
    </row>
    <row r="20" spans="1:9" x14ac:dyDescent="0.25">
      <c r="A20" s="1" t="s">
        <v>17</v>
      </c>
      <c r="B20" s="1">
        <v>146200</v>
      </c>
      <c r="C20" s="1">
        <v>147000</v>
      </c>
      <c r="D20" s="1">
        <v>147700</v>
      </c>
      <c r="F20" s="2" t="s">
        <v>17</v>
      </c>
      <c r="G20" s="2">
        <v>146200</v>
      </c>
      <c r="H20" s="2">
        <v>147000</v>
      </c>
      <c r="I20" s="2">
        <v>147700</v>
      </c>
    </row>
    <row r="21" spans="1:9" x14ac:dyDescent="0.25">
      <c r="A21" s="1" t="s">
        <v>18</v>
      </c>
      <c r="B21" s="1">
        <v>142600</v>
      </c>
      <c r="C21" s="1">
        <v>142800</v>
      </c>
      <c r="D21" s="1">
        <v>142100</v>
      </c>
      <c r="F21" s="2" t="s">
        <v>18</v>
      </c>
      <c r="G21" s="2">
        <v>142600</v>
      </c>
      <c r="H21" s="2">
        <v>142800</v>
      </c>
      <c r="I21" s="2">
        <v>142100</v>
      </c>
    </row>
    <row r="22" spans="1:9" x14ac:dyDescent="0.25">
      <c r="A22" s="1" t="s">
        <v>19</v>
      </c>
      <c r="B22" s="1">
        <v>368000</v>
      </c>
      <c r="C22" s="1">
        <v>369100</v>
      </c>
      <c r="D22" s="1">
        <v>370700</v>
      </c>
      <c r="F22" s="2" t="s">
        <v>19</v>
      </c>
      <c r="G22" s="2">
        <v>368000</v>
      </c>
      <c r="H22" s="2">
        <v>369100</v>
      </c>
      <c r="I22" s="2">
        <v>370700</v>
      </c>
    </row>
    <row r="23" spans="1:9" x14ac:dyDescent="0.25">
      <c r="A23" s="1" t="s">
        <v>20</v>
      </c>
      <c r="B23" s="1">
        <v>329100</v>
      </c>
      <c r="C23" s="1">
        <v>329600</v>
      </c>
      <c r="D23" s="1">
        <v>329500</v>
      </c>
      <c r="F23" s="2" t="s">
        <v>20</v>
      </c>
      <c r="G23" s="2">
        <v>329100</v>
      </c>
      <c r="H23" s="2">
        <v>329600</v>
      </c>
      <c r="I23" s="2">
        <v>329500</v>
      </c>
    </row>
    <row r="24" spans="1:9" x14ac:dyDescent="0.25">
      <c r="A24" s="1" t="s">
        <v>21</v>
      </c>
      <c r="B24" s="1">
        <v>123600</v>
      </c>
      <c r="C24" s="1">
        <v>124800</v>
      </c>
      <c r="D24" s="1">
        <v>125700</v>
      </c>
      <c r="F24" s="2" t="s">
        <v>21</v>
      </c>
      <c r="G24" s="2">
        <v>123600</v>
      </c>
      <c r="H24" s="2">
        <v>124800</v>
      </c>
      <c r="I24" s="2">
        <v>125700</v>
      </c>
    </row>
    <row r="25" spans="1:9" x14ac:dyDescent="0.25">
      <c r="A25" s="1" t="s">
        <v>22</v>
      </c>
      <c r="B25" s="1">
        <v>200100</v>
      </c>
      <c r="C25" s="1">
        <v>201300</v>
      </c>
      <c r="D25" s="1">
        <v>202700</v>
      </c>
      <c r="F25" s="2" t="s">
        <v>22</v>
      </c>
      <c r="G25" s="2">
        <v>200100</v>
      </c>
      <c r="H25" s="2">
        <v>201300</v>
      </c>
      <c r="I25" s="2">
        <v>202700</v>
      </c>
    </row>
    <row r="26" spans="1:9" x14ac:dyDescent="0.25">
      <c r="A26" s="1" t="s">
        <v>236</v>
      </c>
      <c r="B26" s="1">
        <v>96400</v>
      </c>
      <c r="C26" s="1">
        <v>96300</v>
      </c>
      <c r="D26" s="1">
        <v>96400</v>
      </c>
      <c r="F26" s="2" t="s">
        <v>23</v>
      </c>
      <c r="G26" s="2">
        <v>500800</v>
      </c>
      <c r="H26" s="2">
        <v>500200</v>
      </c>
      <c r="I26" s="2">
        <v>499800</v>
      </c>
    </row>
    <row r="27" spans="1:9" x14ac:dyDescent="0.25">
      <c r="A27" s="1" t="s">
        <v>237</v>
      </c>
      <c r="B27" s="1">
        <v>69800</v>
      </c>
      <c r="C27" s="1">
        <v>69400</v>
      </c>
      <c r="D27" s="1">
        <v>69100</v>
      </c>
      <c r="F27" s="2" t="s">
        <v>24</v>
      </c>
      <c r="G27" s="2">
        <v>273000</v>
      </c>
      <c r="H27" s="2">
        <v>275200</v>
      </c>
      <c r="I27" s="2">
        <v>277300</v>
      </c>
    </row>
    <row r="28" spans="1:9" x14ac:dyDescent="0.25">
      <c r="A28" s="1" t="s">
        <v>238</v>
      </c>
      <c r="B28" s="1">
        <v>107000</v>
      </c>
      <c r="C28" s="1">
        <v>107000</v>
      </c>
      <c r="D28" s="1">
        <v>107500</v>
      </c>
      <c r="F28" s="2" t="s">
        <v>25</v>
      </c>
      <c r="G28" s="2">
        <v>183900</v>
      </c>
      <c r="H28" s="2">
        <v>184800</v>
      </c>
      <c r="I28" s="2">
        <v>185400</v>
      </c>
    </row>
    <row r="29" spans="1:9" x14ac:dyDescent="0.25">
      <c r="A29" s="1" t="s">
        <v>239</v>
      </c>
      <c r="B29" s="1">
        <v>70700</v>
      </c>
      <c r="C29" s="1">
        <v>70600</v>
      </c>
      <c r="D29" s="1">
        <v>70600</v>
      </c>
      <c r="F29" s="2" t="s">
        <v>26</v>
      </c>
      <c r="G29" s="2">
        <v>483800</v>
      </c>
      <c r="H29" s="2">
        <v>492600</v>
      </c>
      <c r="I29" s="2">
        <v>502900</v>
      </c>
    </row>
    <row r="30" spans="1:9" x14ac:dyDescent="0.25">
      <c r="A30" s="1" t="s">
        <v>240</v>
      </c>
      <c r="B30" s="1">
        <v>52600</v>
      </c>
      <c r="C30" s="1">
        <v>52700</v>
      </c>
      <c r="D30" s="1">
        <v>52500</v>
      </c>
      <c r="F30" s="2" t="s">
        <v>27</v>
      </c>
      <c r="G30" s="2">
        <v>222800</v>
      </c>
      <c r="H30" s="2">
        <v>223800</v>
      </c>
      <c r="I30" s="2">
        <v>225200</v>
      </c>
    </row>
    <row r="31" spans="1:9" x14ac:dyDescent="0.25">
      <c r="A31" s="1" t="s">
        <v>241</v>
      </c>
      <c r="B31" s="1">
        <v>104400</v>
      </c>
      <c r="C31" s="1">
        <v>104100</v>
      </c>
      <c r="D31" s="1">
        <v>103700</v>
      </c>
      <c r="F31" s="2" t="s">
        <v>28</v>
      </c>
      <c r="G31" s="2">
        <v>210200</v>
      </c>
      <c r="H31" s="2">
        <v>210800</v>
      </c>
      <c r="I31" s="2">
        <v>211900</v>
      </c>
    </row>
    <row r="32" spans="1:9" x14ac:dyDescent="0.25">
      <c r="A32" s="1" t="s">
        <v>24</v>
      </c>
      <c r="B32" s="1">
        <v>273000</v>
      </c>
      <c r="C32" s="1">
        <v>275200</v>
      </c>
      <c r="D32" s="1">
        <v>277300</v>
      </c>
      <c r="F32" s="2" t="s">
        <v>29</v>
      </c>
      <c r="G32" s="2">
        <v>228900</v>
      </c>
      <c r="H32" s="2">
        <v>231800</v>
      </c>
      <c r="I32" s="2">
        <v>234500</v>
      </c>
    </row>
    <row r="33" spans="1:9" x14ac:dyDescent="0.25">
      <c r="A33" s="1" t="s">
        <v>25</v>
      </c>
      <c r="B33" s="1">
        <v>183900</v>
      </c>
      <c r="C33" s="1">
        <v>184800</v>
      </c>
      <c r="D33" s="1">
        <v>185400</v>
      </c>
      <c r="F33" s="2" t="s">
        <v>30</v>
      </c>
      <c r="G33" s="2">
        <v>282300</v>
      </c>
      <c r="H33" s="2">
        <v>282600</v>
      </c>
      <c r="I33" s="2">
        <v>283300</v>
      </c>
    </row>
    <row r="34" spans="1:9" x14ac:dyDescent="0.25">
      <c r="A34" s="1" t="s">
        <v>26</v>
      </c>
      <c r="B34" s="1">
        <v>483800</v>
      </c>
      <c r="C34" s="1">
        <v>492600</v>
      </c>
      <c r="D34" s="1">
        <v>502900</v>
      </c>
      <c r="F34" s="2" t="s">
        <v>31</v>
      </c>
      <c r="G34" s="2">
        <v>217400</v>
      </c>
      <c r="H34" s="2">
        <v>218800</v>
      </c>
      <c r="I34" s="2">
        <v>219700</v>
      </c>
    </row>
    <row r="35" spans="1:9" x14ac:dyDescent="0.25">
      <c r="A35" s="1" t="s">
        <v>27</v>
      </c>
      <c r="B35" s="1">
        <v>222800</v>
      </c>
      <c r="C35" s="1">
        <v>223800</v>
      </c>
      <c r="D35" s="1">
        <v>225200</v>
      </c>
      <c r="F35" s="2" t="s">
        <v>32</v>
      </c>
      <c r="G35" s="2">
        <v>223100</v>
      </c>
      <c r="H35" s="2">
        <v>225200</v>
      </c>
      <c r="I35" s="2">
        <v>227100</v>
      </c>
    </row>
    <row r="36" spans="1:9" x14ac:dyDescent="0.25">
      <c r="A36" s="1" t="s">
        <v>28</v>
      </c>
      <c r="B36" s="1">
        <v>210200</v>
      </c>
      <c r="C36" s="1">
        <v>210800</v>
      </c>
      <c r="D36" s="1">
        <v>211900</v>
      </c>
      <c r="F36" s="2" t="s">
        <v>33</v>
      </c>
      <c r="G36" s="2">
        <v>314400</v>
      </c>
      <c r="H36" s="2">
        <v>316300</v>
      </c>
      <c r="I36" s="2">
        <v>318100</v>
      </c>
    </row>
    <row r="37" spans="1:9" x14ac:dyDescent="0.25">
      <c r="A37" s="1" t="s">
        <v>29</v>
      </c>
      <c r="B37" s="1">
        <v>228900</v>
      </c>
      <c r="C37" s="1">
        <v>231800</v>
      </c>
      <c r="D37" s="1">
        <v>234500</v>
      </c>
      <c r="F37" s="2" t="s">
        <v>34</v>
      </c>
      <c r="G37" s="2">
        <v>1164100</v>
      </c>
      <c r="H37" s="2">
        <v>1167600</v>
      </c>
      <c r="I37" s="2">
        <v>1171600</v>
      </c>
    </row>
    <row r="38" spans="1:9" x14ac:dyDescent="0.25">
      <c r="A38" s="1" t="s">
        <v>30</v>
      </c>
      <c r="B38" s="1">
        <v>282300</v>
      </c>
      <c r="C38" s="1">
        <v>282600</v>
      </c>
      <c r="D38" s="1">
        <v>283300</v>
      </c>
      <c r="F38" s="2" t="s">
        <v>35</v>
      </c>
      <c r="G38" s="2">
        <v>147100</v>
      </c>
      <c r="H38" s="2">
        <v>146400</v>
      </c>
      <c r="I38" s="2">
        <v>145900</v>
      </c>
    </row>
    <row r="39" spans="1:9" x14ac:dyDescent="0.25">
      <c r="A39" s="1" t="s">
        <v>31</v>
      </c>
      <c r="B39" s="1">
        <v>217400</v>
      </c>
      <c r="C39" s="1">
        <v>218800</v>
      </c>
      <c r="D39" s="1">
        <v>219700</v>
      </c>
      <c r="F39" s="2" t="s">
        <v>36</v>
      </c>
      <c r="G39" s="2">
        <v>457500</v>
      </c>
      <c r="H39" s="2">
        <v>461400</v>
      </c>
      <c r="I39" s="2">
        <v>465700</v>
      </c>
    </row>
    <row r="40" spans="1:9" x14ac:dyDescent="0.25">
      <c r="A40" s="1" t="s">
        <v>32</v>
      </c>
      <c r="B40" s="1">
        <v>223100</v>
      </c>
      <c r="C40" s="1">
        <v>225200</v>
      </c>
      <c r="D40" s="1">
        <v>227100</v>
      </c>
      <c r="F40" s="2" t="s">
        <v>37</v>
      </c>
      <c r="G40" s="2">
        <v>274200</v>
      </c>
      <c r="H40" s="2">
        <v>273800</v>
      </c>
      <c r="I40" s="2">
        <v>274000</v>
      </c>
    </row>
    <row r="41" spans="1:9" x14ac:dyDescent="0.25">
      <c r="A41" s="1" t="s">
        <v>33</v>
      </c>
      <c r="B41" s="1">
        <v>314400</v>
      </c>
      <c r="C41" s="1">
        <v>316300</v>
      </c>
      <c r="D41" s="1">
        <v>318100</v>
      </c>
      <c r="F41" s="2" t="s">
        <v>38</v>
      </c>
      <c r="G41" s="2">
        <v>175300</v>
      </c>
      <c r="H41" s="2">
        <v>175200</v>
      </c>
      <c r="I41" s="2">
        <v>175400</v>
      </c>
    </row>
    <row r="42" spans="1:9" x14ac:dyDescent="0.25">
      <c r="A42" s="1" t="s">
        <v>242</v>
      </c>
      <c r="B42" s="1">
        <v>87000</v>
      </c>
      <c r="C42" s="1">
        <v>86900</v>
      </c>
      <c r="D42" s="1">
        <v>87000</v>
      </c>
      <c r="F42" s="2" t="s">
        <v>39</v>
      </c>
      <c r="G42" s="2">
        <v>317800</v>
      </c>
      <c r="H42" s="2">
        <v>319100</v>
      </c>
      <c r="I42" s="2">
        <v>319800</v>
      </c>
    </row>
    <row r="43" spans="1:9" x14ac:dyDescent="0.25">
      <c r="A43" s="1" t="s">
        <v>243</v>
      </c>
      <c r="B43" s="1">
        <v>105700</v>
      </c>
      <c r="C43" s="1">
        <v>106400</v>
      </c>
      <c r="D43" s="1">
        <v>107600</v>
      </c>
      <c r="F43" s="2" t="s">
        <v>40</v>
      </c>
      <c r="G43" s="2">
        <v>332700</v>
      </c>
      <c r="H43" s="2">
        <v>333600</v>
      </c>
      <c r="I43" s="2">
        <v>334700</v>
      </c>
    </row>
    <row r="44" spans="1:9" x14ac:dyDescent="0.25">
      <c r="A44" s="1" t="s">
        <v>244</v>
      </c>
      <c r="B44" s="1">
        <v>75400</v>
      </c>
      <c r="C44" s="1">
        <v>75600</v>
      </c>
      <c r="D44" s="1">
        <v>76100</v>
      </c>
      <c r="F44" s="2" t="s">
        <v>441</v>
      </c>
      <c r="G44" s="2">
        <v>256100</v>
      </c>
      <c r="H44" s="2">
        <v>256200</v>
      </c>
      <c r="I44" s="2">
        <v>256100</v>
      </c>
    </row>
    <row r="45" spans="1:9" x14ac:dyDescent="0.25">
      <c r="A45" s="1" t="s">
        <v>245</v>
      </c>
      <c r="B45" s="1">
        <v>81000</v>
      </c>
      <c r="C45" s="1">
        <v>80900</v>
      </c>
      <c r="D45" s="1">
        <v>80500</v>
      </c>
      <c r="F45" s="2" t="s">
        <v>41</v>
      </c>
      <c r="G45" s="2">
        <v>158700</v>
      </c>
      <c r="H45" s="2">
        <v>159000</v>
      </c>
      <c r="I45" s="2">
        <v>159700</v>
      </c>
    </row>
    <row r="46" spans="1:9" x14ac:dyDescent="0.25">
      <c r="A46" s="1" t="s">
        <v>246</v>
      </c>
      <c r="B46" s="1">
        <v>136000</v>
      </c>
      <c r="C46" s="1">
        <v>137100</v>
      </c>
      <c r="D46" s="1">
        <v>137800</v>
      </c>
      <c r="F46" s="2" t="s">
        <v>42</v>
      </c>
      <c r="G46" s="2">
        <v>165600</v>
      </c>
      <c r="H46" s="2">
        <v>166500</v>
      </c>
      <c r="I46" s="2">
        <v>167500</v>
      </c>
    </row>
    <row r="47" spans="1:9" x14ac:dyDescent="0.25">
      <c r="A47" s="1" t="s">
        <v>247</v>
      </c>
      <c r="B47" s="1">
        <v>89300</v>
      </c>
      <c r="C47" s="1">
        <v>89200</v>
      </c>
      <c r="D47" s="1">
        <v>89600</v>
      </c>
      <c r="F47" s="2" t="s">
        <v>43</v>
      </c>
      <c r="G47" s="2">
        <v>192400</v>
      </c>
      <c r="H47" s="2">
        <v>195100</v>
      </c>
      <c r="I47" s="2">
        <v>197800</v>
      </c>
    </row>
    <row r="48" spans="1:9" x14ac:dyDescent="0.25">
      <c r="A48" s="1" t="s">
        <v>248</v>
      </c>
      <c r="B48" s="1">
        <v>138000</v>
      </c>
      <c r="C48" s="1">
        <v>138800</v>
      </c>
      <c r="D48" s="1">
        <v>140100</v>
      </c>
      <c r="F48" s="2" t="s">
        <v>44</v>
      </c>
      <c r="G48" s="2">
        <v>596400</v>
      </c>
      <c r="H48" s="2">
        <v>599000</v>
      </c>
      <c r="I48" s="2">
        <v>601200</v>
      </c>
    </row>
    <row r="49" spans="1:9" x14ac:dyDescent="0.25">
      <c r="A49" s="1" t="s">
        <v>249</v>
      </c>
      <c r="B49" s="1">
        <v>57000</v>
      </c>
      <c r="C49" s="1">
        <v>57200</v>
      </c>
      <c r="D49" s="1">
        <v>57300</v>
      </c>
      <c r="F49" s="2" t="s">
        <v>45</v>
      </c>
      <c r="G49" s="2">
        <v>229000</v>
      </c>
      <c r="H49" s="2">
        <v>230100</v>
      </c>
      <c r="I49" s="2">
        <v>231900</v>
      </c>
    </row>
    <row r="50" spans="1:9" x14ac:dyDescent="0.25">
      <c r="A50" s="1" t="s">
        <v>250</v>
      </c>
      <c r="B50" s="1">
        <v>67500</v>
      </c>
      <c r="C50" s="1">
        <v>67800</v>
      </c>
      <c r="D50" s="1">
        <v>68100</v>
      </c>
      <c r="F50" s="2" t="s">
        <v>46</v>
      </c>
      <c r="G50" s="2">
        <v>300200</v>
      </c>
      <c r="H50" s="2">
        <v>301300</v>
      </c>
      <c r="I50" s="2">
        <v>302500</v>
      </c>
    </row>
    <row r="51" spans="1:9" x14ac:dyDescent="0.25">
      <c r="A51" s="1" t="s">
        <v>251</v>
      </c>
      <c r="B51" s="1">
        <v>108600</v>
      </c>
      <c r="C51" s="1">
        <v>108800</v>
      </c>
      <c r="D51" s="1">
        <v>109200</v>
      </c>
      <c r="F51" s="2" t="s">
        <v>47</v>
      </c>
      <c r="G51" s="2">
        <v>256300</v>
      </c>
      <c r="H51" s="2">
        <v>256900</v>
      </c>
      <c r="I51" s="2">
        <v>257700</v>
      </c>
    </row>
    <row r="52" spans="1:9" x14ac:dyDescent="0.25">
      <c r="A52" s="1" t="s">
        <v>252</v>
      </c>
      <c r="B52" s="1">
        <v>110600</v>
      </c>
      <c r="C52" s="1">
        <v>110800</v>
      </c>
      <c r="D52" s="1">
        <v>110600</v>
      </c>
      <c r="F52" s="2" t="s">
        <v>48</v>
      </c>
      <c r="G52" s="2">
        <v>538400</v>
      </c>
      <c r="H52" s="2">
        <v>544600</v>
      </c>
      <c r="I52" s="2">
        <v>551800</v>
      </c>
    </row>
    <row r="53" spans="1:9" x14ac:dyDescent="0.25">
      <c r="A53" s="1" t="s">
        <v>253</v>
      </c>
      <c r="B53" s="1">
        <v>108100</v>
      </c>
      <c r="C53" s="1">
        <v>107900</v>
      </c>
      <c r="D53" s="1">
        <v>107700</v>
      </c>
      <c r="F53" s="2" t="s">
        <v>49</v>
      </c>
      <c r="G53" s="2">
        <v>512400</v>
      </c>
      <c r="H53" s="2">
        <v>518000</v>
      </c>
      <c r="I53" s="2">
        <v>523100</v>
      </c>
    </row>
    <row r="54" spans="1:9" x14ac:dyDescent="0.25">
      <c r="A54" s="1" t="s">
        <v>35</v>
      </c>
      <c r="B54" s="1">
        <v>147100</v>
      </c>
      <c r="C54" s="1">
        <v>146400</v>
      </c>
      <c r="D54" s="1">
        <v>145900</v>
      </c>
      <c r="F54" s="2" t="s">
        <v>50</v>
      </c>
      <c r="G54" s="2">
        <v>202100</v>
      </c>
      <c r="H54" s="2">
        <v>203000</v>
      </c>
      <c r="I54" s="2">
        <v>204200</v>
      </c>
    </row>
    <row r="55" spans="1:9" x14ac:dyDescent="0.25">
      <c r="A55" s="1" t="s">
        <v>36</v>
      </c>
      <c r="B55" s="1">
        <v>457500</v>
      </c>
      <c r="C55" s="1">
        <v>461400</v>
      </c>
      <c r="D55" s="1">
        <v>465700</v>
      </c>
      <c r="F55" s="2" t="s">
        <v>51</v>
      </c>
      <c r="G55" s="2">
        <v>414800</v>
      </c>
      <c r="H55" s="2">
        <v>418300</v>
      </c>
      <c r="I55" s="2">
        <v>423000</v>
      </c>
    </row>
    <row r="56" spans="1:9" x14ac:dyDescent="0.25">
      <c r="A56" s="1" t="s">
        <v>37</v>
      </c>
      <c r="B56" s="1">
        <v>274200</v>
      </c>
      <c r="C56" s="1">
        <v>273800</v>
      </c>
      <c r="D56" s="1">
        <v>274000</v>
      </c>
      <c r="F56" s="2" t="s">
        <v>52</v>
      </c>
      <c r="G56" s="2">
        <v>743900</v>
      </c>
      <c r="H56" s="2">
        <v>747600</v>
      </c>
      <c r="I56" s="2">
        <v>750700</v>
      </c>
    </row>
    <row r="57" spans="1:9" x14ac:dyDescent="0.25">
      <c r="A57" s="1" t="s">
        <v>38</v>
      </c>
      <c r="B57" s="1">
        <v>175300</v>
      </c>
      <c r="C57" s="1">
        <v>175200</v>
      </c>
      <c r="D57" s="1">
        <v>175400</v>
      </c>
      <c r="F57" s="2" t="s">
        <v>53</v>
      </c>
      <c r="G57" s="2">
        <v>324500</v>
      </c>
      <c r="H57" s="2">
        <v>325600</v>
      </c>
      <c r="I57" s="2">
        <v>326400</v>
      </c>
    </row>
    <row r="58" spans="1:9" x14ac:dyDescent="0.25">
      <c r="A58" s="1" t="s">
        <v>39</v>
      </c>
      <c r="B58" s="1">
        <v>317800</v>
      </c>
      <c r="C58" s="1">
        <v>319100</v>
      </c>
      <c r="D58" s="1">
        <v>319800</v>
      </c>
      <c r="F58" s="2" t="s">
        <v>54</v>
      </c>
      <c r="G58" s="2">
        <v>244000</v>
      </c>
      <c r="H58" s="2">
        <v>247000</v>
      </c>
      <c r="I58" s="2">
        <v>248900</v>
      </c>
    </row>
    <row r="59" spans="1:9" x14ac:dyDescent="0.25">
      <c r="A59" s="1" t="s">
        <v>40</v>
      </c>
      <c r="B59" s="1">
        <v>332700</v>
      </c>
      <c r="C59" s="1">
        <v>333600</v>
      </c>
      <c r="D59" s="1">
        <v>334700</v>
      </c>
      <c r="F59" s="2" t="s">
        <v>55</v>
      </c>
      <c r="G59" s="2">
        <v>319700</v>
      </c>
      <c r="H59" s="2">
        <v>324900</v>
      </c>
      <c r="I59" s="2">
        <v>329600</v>
      </c>
    </row>
    <row r="60" spans="1:9" x14ac:dyDescent="0.25">
      <c r="A60" s="1" t="s">
        <v>441</v>
      </c>
      <c r="B60" s="1">
        <v>256100</v>
      </c>
      <c r="C60" s="1">
        <v>256200</v>
      </c>
      <c r="D60" s="1">
        <v>256100</v>
      </c>
      <c r="F60" s="2" t="s">
        <v>56</v>
      </c>
      <c r="G60" s="2">
        <v>294800</v>
      </c>
      <c r="H60" s="2">
        <v>299800</v>
      </c>
      <c r="I60" s="2">
        <v>303900</v>
      </c>
    </row>
    <row r="61" spans="1:9" x14ac:dyDescent="0.25">
      <c r="A61" s="1" t="s">
        <v>41</v>
      </c>
      <c r="B61" s="1">
        <v>158700</v>
      </c>
      <c r="C61" s="1">
        <v>159000</v>
      </c>
      <c r="D61" s="1">
        <v>159700</v>
      </c>
      <c r="F61" s="2" t="s">
        <v>57</v>
      </c>
      <c r="G61" s="2">
        <v>37400</v>
      </c>
      <c r="H61" s="2">
        <v>37700</v>
      </c>
      <c r="I61" s="2">
        <v>37600</v>
      </c>
    </row>
    <row r="62" spans="1:9" x14ac:dyDescent="0.25">
      <c r="A62" s="1" t="s">
        <v>42</v>
      </c>
      <c r="B62" s="1">
        <v>165600</v>
      </c>
      <c r="C62" s="1">
        <v>166500</v>
      </c>
      <c r="D62" s="1">
        <v>167500</v>
      </c>
      <c r="F62" s="2" t="s">
        <v>58</v>
      </c>
      <c r="G62" s="2">
        <v>764300</v>
      </c>
      <c r="H62" s="2">
        <v>767900</v>
      </c>
      <c r="I62" s="2">
        <v>770700</v>
      </c>
    </row>
    <row r="63" spans="1:9" x14ac:dyDescent="0.25">
      <c r="A63" s="1" t="s">
        <v>43</v>
      </c>
      <c r="B63" s="1">
        <v>192400</v>
      </c>
      <c r="C63" s="1">
        <v>195100</v>
      </c>
      <c r="D63" s="1">
        <v>197800</v>
      </c>
      <c r="F63" s="2" t="s">
        <v>59</v>
      </c>
      <c r="G63" s="2">
        <v>642300</v>
      </c>
      <c r="H63" s="2">
        <v>646300</v>
      </c>
      <c r="I63" s="2">
        <v>651200</v>
      </c>
    </row>
    <row r="64" spans="1:9" x14ac:dyDescent="0.25">
      <c r="A64" s="1" t="s">
        <v>254</v>
      </c>
      <c r="B64" s="1">
        <v>55300</v>
      </c>
      <c r="C64" s="1">
        <v>55400</v>
      </c>
      <c r="D64" s="1">
        <v>55500</v>
      </c>
      <c r="F64" s="2" t="s">
        <v>60</v>
      </c>
      <c r="G64" s="2">
        <v>705600</v>
      </c>
      <c r="H64" s="2">
        <v>711800</v>
      </c>
      <c r="I64" s="2">
        <v>714800</v>
      </c>
    </row>
    <row r="65" spans="1:9" x14ac:dyDescent="0.25">
      <c r="A65" s="1" t="s">
        <v>255</v>
      </c>
      <c r="B65" s="1">
        <v>88600</v>
      </c>
      <c r="C65" s="1">
        <v>89100</v>
      </c>
      <c r="D65" s="1">
        <v>89600</v>
      </c>
      <c r="F65" s="2" t="s">
        <v>61</v>
      </c>
      <c r="G65" s="2">
        <v>683500</v>
      </c>
      <c r="H65" s="2">
        <v>688000</v>
      </c>
      <c r="I65" s="2">
        <v>694000</v>
      </c>
    </row>
    <row r="66" spans="1:9" x14ac:dyDescent="0.25">
      <c r="A66" s="1" t="s">
        <v>256</v>
      </c>
      <c r="B66" s="1">
        <v>156500</v>
      </c>
      <c r="C66" s="1">
        <v>157500</v>
      </c>
      <c r="D66" s="1">
        <v>158700</v>
      </c>
      <c r="F66" s="2" t="s">
        <v>62</v>
      </c>
      <c r="G66" s="2">
        <v>780100</v>
      </c>
      <c r="H66" s="2">
        <v>783600</v>
      </c>
      <c r="I66" s="2">
        <v>786800</v>
      </c>
    </row>
    <row r="67" spans="1:9" x14ac:dyDescent="0.25">
      <c r="A67" s="1" t="s">
        <v>257</v>
      </c>
      <c r="B67" s="1">
        <v>52400</v>
      </c>
      <c r="C67" s="1">
        <v>52900</v>
      </c>
      <c r="D67" s="1">
        <v>53300</v>
      </c>
      <c r="F67" s="2" t="s">
        <v>440</v>
      </c>
      <c r="G67" s="2">
        <v>182400</v>
      </c>
      <c r="H67" s="2">
        <v>182900</v>
      </c>
      <c r="I67" s="2">
        <v>183600</v>
      </c>
    </row>
    <row r="68" spans="1:9" x14ac:dyDescent="0.25">
      <c r="A68" s="1" t="s">
        <v>258</v>
      </c>
      <c r="B68" s="1">
        <v>52200</v>
      </c>
      <c r="C68" s="1">
        <v>51900</v>
      </c>
      <c r="D68" s="1">
        <v>51900</v>
      </c>
      <c r="F68" s="2" t="s">
        <v>63</v>
      </c>
      <c r="G68" s="2">
        <v>302100</v>
      </c>
      <c r="H68" s="2">
        <v>304500</v>
      </c>
      <c r="I68" s="2">
        <v>307100</v>
      </c>
    </row>
    <row r="69" spans="1:9" x14ac:dyDescent="0.25">
      <c r="A69" s="1" t="s">
        <v>259</v>
      </c>
      <c r="B69" s="1">
        <v>108900</v>
      </c>
      <c r="C69" s="1">
        <v>109000</v>
      </c>
      <c r="D69" s="1">
        <v>108700</v>
      </c>
      <c r="F69" s="2" t="s">
        <v>64</v>
      </c>
      <c r="G69" s="2">
        <v>245900</v>
      </c>
      <c r="H69" s="2">
        <v>247400</v>
      </c>
      <c r="I69" s="2">
        <v>248700</v>
      </c>
    </row>
    <row r="70" spans="1:9" x14ac:dyDescent="0.25">
      <c r="A70" s="1" t="s">
        <v>260</v>
      </c>
      <c r="B70" s="1">
        <v>82400</v>
      </c>
      <c r="C70" s="1">
        <v>83200</v>
      </c>
      <c r="D70" s="1">
        <v>83500</v>
      </c>
      <c r="F70" s="2" t="s">
        <v>65</v>
      </c>
      <c r="G70" s="2">
        <v>164900</v>
      </c>
      <c r="H70" s="2">
        <v>165600</v>
      </c>
      <c r="I70" s="2">
        <v>166800</v>
      </c>
    </row>
    <row r="71" spans="1:9" x14ac:dyDescent="0.25">
      <c r="A71" s="1" t="s">
        <v>45</v>
      </c>
      <c r="B71" s="1">
        <v>229000</v>
      </c>
      <c r="C71" s="1">
        <v>230100</v>
      </c>
      <c r="D71" s="1">
        <v>231900</v>
      </c>
      <c r="F71" s="2" t="s">
        <v>66</v>
      </c>
      <c r="G71" s="2">
        <v>841300</v>
      </c>
      <c r="H71" s="2">
        <v>845300</v>
      </c>
      <c r="I71" s="2">
        <v>849500</v>
      </c>
    </row>
    <row r="72" spans="1:9" x14ac:dyDescent="0.25">
      <c r="A72" s="1" t="s">
        <v>46</v>
      </c>
      <c r="B72" s="1">
        <v>300200</v>
      </c>
      <c r="C72" s="1">
        <v>301300</v>
      </c>
      <c r="D72" s="1">
        <v>302500</v>
      </c>
      <c r="F72" s="2" t="s">
        <v>67</v>
      </c>
      <c r="G72" s="2">
        <v>542100</v>
      </c>
      <c r="H72" s="2">
        <v>544200</v>
      </c>
      <c r="I72" s="2">
        <v>546600</v>
      </c>
    </row>
    <row r="73" spans="1:9" x14ac:dyDescent="0.25">
      <c r="A73" s="1" t="s">
        <v>47</v>
      </c>
      <c r="B73" s="1">
        <v>256300</v>
      </c>
      <c r="C73" s="1">
        <v>256900</v>
      </c>
      <c r="D73" s="1">
        <v>257700</v>
      </c>
      <c r="F73" s="2" t="s">
        <v>68</v>
      </c>
      <c r="G73" s="2">
        <v>1050100</v>
      </c>
      <c r="H73" s="2">
        <v>1061100</v>
      </c>
      <c r="I73" s="2">
        <v>1074300</v>
      </c>
    </row>
    <row r="74" spans="1:9" x14ac:dyDescent="0.25">
      <c r="A74" s="1" t="s">
        <v>48</v>
      </c>
      <c r="B74" s="1">
        <v>538400</v>
      </c>
      <c r="C74" s="1">
        <v>544600</v>
      </c>
      <c r="D74" s="1">
        <v>551800</v>
      </c>
      <c r="F74" s="2" t="s">
        <v>69</v>
      </c>
      <c r="G74" s="2">
        <v>307400</v>
      </c>
      <c r="H74" s="2">
        <v>311700</v>
      </c>
      <c r="I74" s="2">
        <v>316900</v>
      </c>
    </row>
    <row r="75" spans="1:9" x14ac:dyDescent="0.25">
      <c r="A75" s="1" t="s">
        <v>49</v>
      </c>
      <c r="B75" s="1">
        <v>512400</v>
      </c>
      <c r="C75" s="1">
        <v>518000</v>
      </c>
      <c r="D75" s="1">
        <v>523100</v>
      </c>
      <c r="F75" s="2" t="s">
        <v>70</v>
      </c>
      <c r="G75" s="2">
        <v>311100</v>
      </c>
      <c r="H75" s="2">
        <v>312200</v>
      </c>
      <c r="I75" s="2">
        <v>313300</v>
      </c>
    </row>
    <row r="76" spans="1:9" x14ac:dyDescent="0.25">
      <c r="A76" s="1" t="s">
        <v>50</v>
      </c>
      <c r="B76" s="1">
        <v>202100</v>
      </c>
      <c r="C76" s="1">
        <v>203000</v>
      </c>
      <c r="D76" s="1">
        <v>204200</v>
      </c>
      <c r="F76" s="2" t="s">
        <v>71</v>
      </c>
      <c r="G76" s="2">
        <v>302300</v>
      </c>
      <c r="H76" s="2">
        <v>306200</v>
      </c>
      <c r="I76" s="2">
        <v>309000</v>
      </c>
    </row>
    <row r="77" spans="1:9" x14ac:dyDescent="0.25">
      <c r="A77" s="1" t="s">
        <v>51</v>
      </c>
      <c r="B77" s="1">
        <v>414800</v>
      </c>
      <c r="C77" s="1">
        <v>418300</v>
      </c>
      <c r="D77" s="1">
        <v>423000</v>
      </c>
      <c r="F77" s="2" t="s">
        <v>72</v>
      </c>
      <c r="G77" s="2">
        <v>205500</v>
      </c>
      <c r="H77" s="2">
        <v>206300</v>
      </c>
      <c r="I77" s="2">
        <v>206900</v>
      </c>
    </row>
    <row r="78" spans="1:9" x14ac:dyDescent="0.25">
      <c r="A78" s="1" t="s">
        <v>52</v>
      </c>
      <c r="B78" s="1">
        <v>743900</v>
      </c>
      <c r="C78" s="1">
        <v>747600</v>
      </c>
      <c r="D78" s="1">
        <v>750700</v>
      </c>
      <c r="F78" s="2" t="s">
        <v>73</v>
      </c>
      <c r="G78" s="2">
        <v>264800</v>
      </c>
      <c r="H78" s="2">
        <v>266800</v>
      </c>
      <c r="I78" s="2">
        <v>269500</v>
      </c>
    </row>
    <row r="79" spans="1:9" x14ac:dyDescent="0.25">
      <c r="A79" s="1" t="s">
        <v>53</v>
      </c>
      <c r="B79" s="1">
        <v>324500</v>
      </c>
      <c r="C79" s="1">
        <v>325600</v>
      </c>
      <c r="D79" s="1">
        <v>326400</v>
      </c>
      <c r="F79" s="2" t="s">
        <v>74</v>
      </c>
      <c r="G79" s="2">
        <v>246000</v>
      </c>
      <c r="H79" s="2">
        <v>247600</v>
      </c>
      <c r="I79" s="2">
        <v>249900</v>
      </c>
    </row>
    <row r="80" spans="1:9" x14ac:dyDescent="0.25">
      <c r="A80" s="1" t="s">
        <v>54</v>
      </c>
      <c r="B80" s="1">
        <v>244000</v>
      </c>
      <c r="C80" s="1">
        <v>247000</v>
      </c>
      <c r="D80" s="1">
        <v>248900</v>
      </c>
      <c r="F80" s="2" t="s">
        <v>75</v>
      </c>
      <c r="G80" s="2">
        <v>562300</v>
      </c>
      <c r="H80" s="2">
        <v>564100</v>
      </c>
      <c r="I80" s="2">
        <v>566600</v>
      </c>
    </row>
    <row r="81" spans="1:9" x14ac:dyDescent="0.25">
      <c r="A81" s="1" t="s">
        <v>55</v>
      </c>
      <c r="B81" s="1">
        <v>319700</v>
      </c>
      <c r="C81" s="1">
        <v>324900</v>
      </c>
      <c r="D81" s="1">
        <v>329600</v>
      </c>
      <c r="F81" s="2" t="s">
        <v>76</v>
      </c>
      <c r="G81" s="2">
        <v>154800</v>
      </c>
      <c r="H81" s="2">
        <v>156500</v>
      </c>
      <c r="I81" s="2">
        <v>157800</v>
      </c>
    </row>
    <row r="82" spans="1:9" x14ac:dyDescent="0.25">
      <c r="A82" s="1" t="s">
        <v>56</v>
      </c>
      <c r="B82" s="1">
        <v>294800</v>
      </c>
      <c r="C82" s="1">
        <v>299800</v>
      </c>
      <c r="D82" s="1">
        <v>303900</v>
      </c>
      <c r="F82" s="2" t="s">
        <v>77</v>
      </c>
      <c r="G82" s="2">
        <v>250300</v>
      </c>
      <c r="H82" s="2">
        <v>252500</v>
      </c>
      <c r="I82" s="2">
        <v>255600</v>
      </c>
    </row>
    <row r="83" spans="1:9" x14ac:dyDescent="0.25">
      <c r="A83" s="1" t="s">
        <v>57</v>
      </c>
      <c r="B83" s="1">
        <v>37400</v>
      </c>
      <c r="C83" s="1">
        <v>37700</v>
      </c>
      <c r="D83" s="1">
        <v>37600</v>
      </c>
      <c r="F83" s="2" t="s">
        <v>78</v>
      </c>
      <c r="G83" s="2">
        <v>195400</v>
      </c>
      <c r="H83" s="2">
        <v>199600</v>
      </c>
      <c r="I83" s="2">
        <v>203600</v>
      </c>
    </row>
    <row r="84" spans="1:9" x14ac:dyDescent="0.25">
      <c r="A84" s="1" t="s">
        <v>261</v>
      </c>
      <c r="B84" s="1">
        <v>121500</v>
      </c>
      <c r="C84" s="1">
        <v>122100</v>
      </c>
      <c r="D84" s="1">
        <v>122500</v>
      </c>
      <c r="F84" s="2" t="s">
        <v>79</v>
      </c>
      <c r="G84" s="2">
        <v>179000</v>
      </c>
      <c r="H84" s="2">
        <v>181800</v>
      </c>
      <c r="I84" s="2">
        <v>184500</v>
      </c>
    </row>
    <row r="85" spans="1:9" x14ac:dyDescent="0.25">
      <c r="A85" s="1" t="s">
        <v>262</v>
      </c>
      <c r="B85" s="1">
        <v>75200</v>
      </c>
      <c r="C85" s="1">
        <v>75700</v>
      </c>
      <c r="D85" s="1">
        <v>76000</v>
      </c>
      <c r="F85" s="2" t="s">
        <v>80</v>
      </c>
      <c r="G85" s="2">
        <v>170000</v>
      </c>
      <c r="H85" s="2">
        <v>172100</v>
      </c>
      <c r="I85" s="2">
        <v>174300</v>
      </c>
    </row>
    <row r="86" spans="1:9" x14ac:dyDescent="0.25">
      <c r="A86" s="1" t="s">
        <v>263</v>
      </c>
      <c r="B86" s="1">
        <v>103000</v>
      </c>
      <c r="C86" s="1">
        <v>103400</v>
      </c>
      <c r="D86" s="1">
        <v>103800</v>
      </c>
      <c r="F86" s="2" t="s">
        <v>81</v>
      </c>
      <c r="G86" s="2">
        <v>155000</v>
      </c>
      <c r="H86" s="2">
        <v>156600</v>
      </c>
      <c r="I86" s="2">
        <v>158300</v>
      </c>
    </row>
    <row r="87" spans="1:9" x14ac:dyDescent="0.25">
      <c r="A87" s="1" t="s">
        <v>264</v>
      </c>
      <c r="B87" s="1">
        <v>70700</v>
      </c>
      <c r="C87" s="1">
        <v>71000</v>
      </c>
      <c r="D87" s="1">
        <v>71100</v>
      </c>
      <c r="F87" s="2" t="s">
        <v>82</v>
      </c>
      <c r="G87" s="2">
        <v>606200</v>
      </c>
      <c r="H87" s="2">
        <v>614900</v>
      </c>
      <c r="I87" s="2">
        <v>622300</v>
      </c>
    </row>
    <row r="88" spans="1:9" x14ac:dyDescent="0.25">
      <c r="A88" s="1" t="s">
        <v>265</v>
      </c>
      <c r="B88" s="1">
        <v>111300</v>
      </c>
      <c r="C88" s="1">
        <v>111700</v>
      </c>
      <c r="D88" s="1">
        <v>112200</v>
      </c>
      <c r="F88" s="2" t="s">
        <v>83</v>
      </c>
      <c r="G88" s="2">
        <v>1379500</v>
      </c>
      <c r="H88" s="2">
        <v>1388900</v>
      </c>
      <c r="I88" s="2">
        <v>1396600</v>
      </c>
    </row>
    <row r="89" spans="1:9" x14ac:dyDescent="0.25">
      <c r="A89" s="1" t="s">
        <v>266</v>
      </c>
      <c r="B89" s="1">
        <v>91000</v>
      </c>
      <c r="C89" s="1">
        <v>91100</v>
      </c>
      <c r="D89" s="1">
        <v>91000</v>
      </c>
      <c r="F89" s="2" t="s">
        <v>84</v>
      </c>
      <c r="G89" s="2">
        <v>1096600</v>
      </c>
      <c r="H89" s="2">
        <v>1107600</v>
      </c>
      <c r="I89" s="2">
        <v>1119800</v>
      </c>
    </row>
    <row r="90" spans="1:9" x14ac:dyDescent="0.25">
      <c r="A90" s="1" t="s">
        <v>267</v>
      </c>
      <c r="B90" s="1">
        <v>98500</v>
      </c>
      <c r="C90" s="1">
        <v>98800</v>
      </c>
      <c r="D90" s="1">
        <v>99100</v>
      </c>
      <c r="F90" s="2" t="s">
        <v>85</v>
      </c>
      <c r="G90" s="2">
        <v>846400</v>
      </c>
      <c r="H90" s="2">
        <v>852900</v>
      </c>
      <c r="I90" s="2">
        <v>859400</v>
      </c>
    </row>
    <row r="91" spans="1:9" x14ac:dyDescent="0.25">
      <c r="A91" s="1" t="s">
        <v>268</v>
      </c>
      <c r="B91" s="1">
        <v>93000</v>
      </c>
      <c r="C91" s="1">
        <v>94100</v>
      </c>
      <c r="D91" s="1">
        <v>94900</v>
      </c>
      <c r="F91" s="2" t="s">
        <v>86</v>
      </c>
      <c r="G91" s="2">
        <v>718200</v>
      </c>
      <c r="H91" s="2">
        <v>724000</v>
      </c>
      <c r="I91" s="2">
        <v>730100</v>
      </c>
    </row>
    <row r="92" spans="1:9" x14ac:dyDescent="0.25">
      <c r="A92" s="1" t="s">
        <v>269</v>
      </c>
      <c r="B92" s="1">
        <v>93500</v>
      </c>
      <c r="C92" s="1">
        <v>93900</v>
      </c>
      <c r="D92" s="1">
        <v>94100</v>
      </c>
      <c r="F92" s="2" t="s">
        <v>87</v>
      </c>
      <c r="G92" s="2">
        <v>212900</v>
      </c>
      <c r="H92" s="2">
        <v>214700</v>
      </c>
      <c r="I92" s="2">
        <v>220100</v>
      </c>
    </row>
    <row r="93" spans="1:9" x14ac:dyDescent="0.25">
      <c r="A93" s="1" t="s">
        <v>270</v>
      </c>
      <c r="B93" s="1">
        <v>162300</v>
      </c>
      <c r="C93" s="1">
        <v>164300</v>
      </c>
      <c r="D93" s="1">
        <v>165900</v>
      </c>
      <c r="F93" s="2" t="s">
        <v>88</v>
      </c>
      <c r="G93" s="2">
        <v>7500</v>
      </c>
      <c r="H93" s="2">
        <v>7300</v>
      </c>
      <c r="I93" s="2">
        <v>7400</v>
      </c>
    </row>
    <row r="94" spans="1:9" x14ac:dyDescent="0.25">
      <c r="A94" s="1" t="s">
        <v>271</v>
      </c>
      <c r="B94" s="1">
        <v>84100</v>
      </c>
      <c r="C94" s="1">
        <v>84800</v>
      </c>
      <c r="D94" s="1">
        <v>85700</v>
      </c>
      <c r="F94" s="2" t="s">
        <v>89</v>
      </c>
      <c r="G94" s="2">
        <v>236600</v>
      </c>
      <c r="H94" s="2">
        <v>241700</v>
      </c>
      <c r="I94" s="2">
        <v>247200</v>
      </c>
    </row>
    <row r="95" spans="1:9" x14ac:dyDescent="0.25">
      <c r="A95" s="1" t="s">
        <v>272</v>
      </c>
      <c r="B95" s="1">
        <v>104500</v>
      </c>
      <c r="C95" s="1">
        <v>104700</v>
      </c>
      <c r="D95" s="1">
        <v>105300</v>
      </c>
      <c r="F95" s="2" t="s">
        <v>90</v>
      </c>
      <c r="G95" s="2">
        <v>180100</v>
      </c>
      <c r="H95" s="2">
        <v>180800</v>
      </c>
      <c r="I95" s="2">
        <v>182400</v>
      </c>
    </row>
    <row r="96" spans="1:9" x14ac:dyDescent="0.25">
      <c r="A96" s="1" t="s">
        <v>273</v>
      </c>
      <c r="B96" s="1">
        <v>49500</v>
      </c>
      <c r="C96" s="1">
        <v>50100</v>
      </c>
      <c r="D96" s="1">
        <v>50500</v>
      </c>
      <c r="F96" s="2" t="s">
        <v>91</v>
      </c>
      <c r="G96" s="2">
        <v>249800</v>
      </c>
      <c r="H96" s="2">
        <v>252700</v>
      </c>
      <c r="I96" s="2">
        <v>255500</v>
      </c>
    </row>
    <row r="97" spans="1:9" x14ac:dyDescent="0.25">
      <c r="A97" s="1" t="s">
        <v>274</v>
      </c>
      <c r="B97" s="1">
        <v>92700</v>
      </c>
      <c r="C97" s="1">
        <v>93200</v>
      </c>
      <c r="D97" s="1">
        <v>93700</v>
      </c>
      <c r="F97" s="2" t="s">
        <v>92</v>
      </c>
      <c r="G97" s="2">
        <v>196700</v>
      </c>
      <c r="H97" s="2">
        <v>200100</v>
      </c>
      <c r="I97" s="2">
        <v>206300</v>
      </c>
    </row>
    <row r="98" spans="1:9" x14ac:dyDescent="0.25">
      <c r="A98" s="1" t="s">
        <v>275</v>
      </c>
      <c r="B98" s="1">
        <v>55600</v>
      </c>
      <c r="C98" s="1">
        <v>55200</v>
      </c>
      <c r="D98" s="1">
        <v>56000</v>
      </c>
      <c r="F98" s="2" t="s">
        <v>93</v>
      </c>
      <c r="G98" s="2">
        <v>161900</v>
      </c>
      <c r="H98" s="2">
        <v>160500</v>
      </c>
      <c r="I98" s="2">
        <v>158300</v>
      </c>
    </row>
    <row r="99" spans="1:9" x14ac:dyDescent="0.25">
      <c r="A99" s="1" t="s">
        <v>276</v>
      </c>
      <c r="B99" s="1">
        <v>63400</v>
      </c>
      <c r="C99" s="1">
        <v>64500</v>
      </c>
      <c r="D99" s="1">
        <v>64600</v>
      </c>
      <c r="F99" s="2" t="s">
        <v>94</v>
      </c>
      <c r="G99" s="2">
        <v>294100</v>
      </c>
      <c r="H99" s="2">
        <v>297700</v>
      </c>
      <c r="I99" s="2">
        <v>304500</v>
      </c>
    </row>
    <row r="100" spans="1:9" x14ac:dyDescent="0.25">
      <c r="A100" s="1" t="s">
        <v>277</v>
      </c>
      <c r="B100" s="1">
        <v>137100</v>
      </c>
      <c r="C100" s="1">
        <v>137300</v>
      </c>
      <c r="D100" s="1">
        <v>136700</v>
      </c>
      <c r="F100" s="2" t="s">
        <v>95</v>
      </c>
      <c r="G100" s="2">
        <v>270400</v>
      </c>
      <c r="H100" s="2">
        <v>272500</v>
      </c>
      <c r="I100" s="2">
        <v>276900</v>
      </c>
    </row>
    <row r="101" spans="1:9" x14ac:dyDescent="0.25">
      <c r="A101" s="1" t="s">
        <v>278</v>
      </c>
      <c r="B101" s="1">
        <v>90800</v>
      </c>
      <c r="C101" s="1">
        <v>92200</v>
      </c>
      <c r="D101" s="1">
        <v>93100</v>
      </c>
      <c r="F101" s="2" t="s">
        <v>96</v>
      </c>
      <c r="G101" s="2">
        <v>286400</v>
      </c>
      <c r="H101" s="2">
        <v>299200</v>
      </c>
      <c r="I101" s="2">
        <v>310500</v>
      </c>
    </row>
    <row r="102" spans="1:9" x14ac:dyDescent="0.25">
      <c r="A102" s="1" t="s">
        <v>279</v>
      </c>
      <c r="B102" s="1">
        <v>106500</v>
      </c>
      <c r="C102" s="1">
        <v>107500</v>
      </c>
      <c r="D102" s="1">
        <v>108500</v>
      </c>
      <c r="F102" s="2" t="s">
        <v>97</v>
      </c>
      <c r="G102" s="2">
        <v>281100</v>
      </c>
      <c r="H102" s="2">
        <v>283800</v>
      </c>
      <c r="I102" s="2">
        <v>288700</v>
      </c>
    </row>
    <row r="103" spans="1:9" x14ac:dyDescent="0.25">
      <c r="A103" s="1" t="s">
        <v>280</v>
      </c>
      <c r="B103" s="1">
        <v>87000</v>
      </c>
      <c r="C103" s="1">
        <v>87900</v>
      </c>
      <c r="D103" s="1">
        <v>88400</v>
      </c>
      <c r="F103" s="2" t="s">
        <v>98</v>
      </c>
      <c r="G103" s="2">
        <v>240500</v>
      </c>
      <c r="H103" s="2">
        <v>248500</v>
      </c>
      <c r="I103" s="2">
        <v>256000</v>
      </c>
    </row>
    <row r="104" spans="1:9" x14ac:dyDescent="0.25">
      <c r="A104" s="1" t="s">
        <v>281</v>
      </c>
      <c r="B104" s="1">
        <v>132200</v>
      </c>
      <c r="C104" s="1">
        <v>133100</v>
      </c>
      <c r="D104" s="1">
        <v>134100</v>
      </c>
      <c r="F104" s="2" t="s">
        <v>99</v>
      </c>
      <c r="G104" s="2">
        <v>299300</v>
      </c>
      <c r="H104" s="2">
        <v>302600</v>
      </c>
      <c r="I104" s="2">
        <v>307700</v>
      </c>
    </row>
    <row r="105" spans="1:9" x14ac:dyDescent="0.25">
      <c r="A105" s="1" t="s">
        <v>282</v>
      </c>
      <c r="B105" s="1">
        <v>88600</v>
      </c>
      <c r="C105" s="1">
        <v>89400</v>
      </c>
      <c r="D105" s="1">
        <v>89400</v>
      </c>
      <c r="F105" s="2" t="s">
        <v>100</v>
      </c>
      <c r="G105" s="2">
        <v>217000</v>
      </c>
      <c r="H105" s="2">
        <v>217200</v>
      </c>
      <c r="I105" s="2">
        <v>219600</v>
      </c>
    </row>
    <row r="106" spans="1:9" x14ac:dyDescent="0.25">
      <c r="A106" s="1" t="s">
        <v>283</v>
      </c>
      <c r="B106" s="1">
        <v>59000</v>
      </c>
      <c r="C106" s="1">
        <v>60100</v>
      </c>
      <c r="D106" s="1">
        <v>61600</v>
      </c>
      <c r="F106" s="2" t="s">
        <v>101</v>
      </c>
      <c r="G106" s="2">
        <v>177600</v>
      </c>
      <c r="H106" s="2">
        <v>182800</v>
      </c>
      <c r="I106" s="2">
        <v>187000</v>
      </c>
    </row>
    <row r="107" spans="1:9" x14ac:dyDescent="0.25">
      <c r="A107" s="1" t="s">
        <v>284</v>
      </c>
      <c r="B107" s="1">
        <v>77700</v>
      </c>
      <c r="C107" s="1">
        <v>77700</v>
      </c>
      <c r="D107" s="1">
        <v>78100</v>
      </c>
      <c r="F107" s="2" t="s">
        <v>102</v>
      </c>
      <c r="G107" s="2">
        <v>345800</v>
      </c>
      <c r="H107" s="2">
        <v>351400</v>
      </c>
      <c r="I107" s="2">
        <v>357500</v>
      </c>
    </row>
    <row r="108" spans="1:9" x14ac:dyDescent="0.25">
      <c r="A108" s="1" t="s">
        <v>285</v>
      </c>
      <c r="B108" s="1">
        <v>85900</v>
      </c>
      <c r="C108" s="1">
        <v>86300</v>
      </c>
      <c r="D108" s="1">
        <v>86900</v>
      </c>
      <c r="F108" s="2" t="s">
        <v>103</v>
      </c>
      <c r="G108" s="2">
        <v>228100</v>
      </c>
      <c r="H108" s="2">
        <v>230700</v>
      </c>
      <c r="I108" s="2">
        <v>232800</v>
      </c>
    </row>
    <row r="109" spans="1:9" x14ac:dyDescent="0.25">
      <c r="A109" s="1" t="s">
        <v>286</v>
      </c>
      <c r="B109" s="1">
        <v>92100</v>
      </c>
      <c r="C109" s="1">
        <v>92900</v>
      </c>
      <c r="D109" s="1">
        <v>93800</v>
      </c>
      <c r="F109" s="2" t="s">
        <v>104</v>
      </c>
      <c r="G109" s="2">
        <v>298100</v>
      </c>
      <c r="H109" s="2">
        <v>304800</v>
      </c>
      <c r="I109" s="2">
        <v>312200</v>
      </c>
    </row>
    <row r="110" spans="1:9" x14ac:dyDescent="0.25">
      <c r="A110" s="1" t="s">
        <v>287</v>
      </c>
      <c r="B110" s="1">
        <v>207900</v>
      </c>
      <c r="C110" s="1">
        <v>210100</v>
      </c>
      <c r="D110" s="1">
        <v>212500</v>
      </c>
      <c r="F110" s="2" t="s">
        <v>105</v>
      </c>
      <c r="G110" s="2">
        <v>306900</v>
      </c>
      <c r="H110" s="2">
        <v>308600</v>
      </c>
      <c r="I110" s="2">
        <v>310600</v>
      </c>
    </row>
    <row r="111" spans="1:9" x14ac:dyDescent="0.25">
      <c r="A111" s="1" t="s">
        <v>288</v>
      </c>
      <c r="B111" s="1">
        <v>85700</v>
      </c>
      <c r="C111" s="1">
        <v>85600</v>
      </c>
      <c r="D111" s="1">
        <v>85400</v>
      </c>
      <c r="F111" s="2" t="s">
        <v>106</v>
      </c>
      <c r="G111" s="2">
        <v>352800</v>
      </c>
      <c r="H111" s="2">
        <v>358000</v>
      </c>
      <c r="I111" s="2">
        <v>364800</v>
      </c>
    </row>
    <row r="112" spans="1:9" x14ac:dyDescent="0.25">
      <c r="A112" s="1" t="s">
        <v>289</v>
      </c>
      <c r="B112" s="1">
        <v>75100</v>
      </c>
      <c r="C112" s="1">
        <v>75200</v>
      </c>
      <c r="D112" s="1">
        <v>75600</v>
      </c>
      <c r="F112" s="2" t="s">
        <v>107</v>
      </c>
      <c r="G112" s="2">
        <v>330000</v>
      </c>
      <c r="H112" s="2">
        <v>334100</v>
      </c>
      <c r="I112" s="2">
        <v>339300</v>
      </c>
    </row>
    <row r="113" spans="1:9" x14ac:dyDescent="0.25">
      <c r="A113" s="1" t="s">
        <v>290</v>
      </c>
      <c r="B113" s="1">
        <v>117900</v>
      </c>
      <c r="C113" s="1">
        <v>118600</v>
      </c>
      <c r="D113" s="1">
        <v>119500</v>
      </c>
      <c r="F113" s="2" t="s">
        <v>108</v>
      </c>
      <c r="G113" s="2">
        <v>302000</v>
      </c>
      <c r="H113" s="2">
        <v>307600</v>
      </c>
      <c r="I113" s="2">
        <v>313900</v>
      </c>
    </row>
    <row r="114" spans="1:9" x14ac:dyDescent="0.25">
      <c r="A114" s="1" t="s">
        <v>291</v>
      </c>
      <c r="B114" s="1">
        <v>112600</v>
      </c>
      <c r="C114" s="1">
        <v>112900</v>
      </c>
      <c r="D114" s="1">
        <v>113000</v>
      </c>
      <c r="F114" s="2" t="s">
        <v>109</v>
      </c>
      <c r="G114" s="2">
        <v>243700</v>
      </c>
      <c r="H114" s="2">
        <v>249200</v>
      </c>
      <c r="I114" s="2">
        <v>255500</v>
      </c>
    </row>
    <row r="115" spans="1:9" x14ac:dyDescent="0.25">
      <c r="A115" s="1" t="s">
        <v>292</v>
      </c>
      <c r="B115" s="1">
        <v>109200</v>
      </c>
      <c r="C115" s="1">
        <v>109300</v>
      </c>
      <c r="D115" s="1">
        <v>109700</v>
      </c>
      <c r="F115" s="2" t="s">
        <v>110</v>
      </c>
      <c r="G115" s="2">
        <v>233500</v>
      </c>
      <c r="H115" s="2">
        <v>237500</v>
      </c>
      <c r="I115" s="2">
        <v>240500</v>
      </c>
    </row>
    <row r="116" spans="1:9" x14ac:dyDescent="0.25">
      <c r="A116" s="1" t="s">
        <v>293</v>
      </c>
      <c r="B116" s="1">
        <v>112700</v>
      </c>
      <c r="C116" s="1">
        <v>113100</v>
      </c>
      <c r="D116" s="1">
        <v>113700</v>
      </c>
      <c r="F116" s="2" t="s">
        <v>111</v>
      </c>
      <c r="G116" s="2">
        <v>234100</v>
      </c>
      <c r="H116" s="2">
        <v>236200</v>
      </c>
      <c r="I116" s="2">
        <v>237900</v>
      </c>
    </row>
    <row r="117" spans="1:9" x14ac:dyDescent="0.25">
      <c r="A117" s="1" t="s">
        <v>294</v>
      </c>
      <c r="B117" s="1">
        <v>103700</v>
      </c>
      <c r="C117" s="1">
        <v>104100</v>
      </c>
      <c r="D117" s="1">
        <v>104600</v>
      </c>
      <c r="F117" s="2" t="s">
        <v>112</v>
      </c>
      <c r="G117" s="2">
        <v>265700</v>
      </c>
      <c r="H117" s="2">
        <v>269500</v>
      </c>
      <c r="I117" s="2">
        <v>275500</v>
      </c>
    </row>
    <row r="118" spans="1:9" x14ac:dyDescent="0.25">
      <c r="A118" s="1" t="s">
        <v>295</v>
      </c>
      <c r="B118" s="1">
        <v>113900</v>
      </c>
      <c r="C118" s="1">
        <v>114600</v>
      </c>
      <c r="D118" s="1">
        <v>115000</v>
      </c>
      <c r="F118" s="2" t="s">
        <v>113</v>
      </c>
      <c r="G118" s="2">
        <v>243400</v>
      </c>
      <c r="H118" s="2">
        <v>249200</v>
      </c>
      <c r="I118" s="2">
        <v>254900</v>
      </c>
    </row>
    <row r="119" spans="1:9" x14ac:dyDescent="0.25">
      <c r="A119" s="1" t="s">
        <v>296</v>
      </c>
      <c r="B119" s="1">
        <v>110100</v>
      </c>
      <c r="C119" s="1">
        <v>111100</v>
      </c>
      <c r="D119" s="1">
        <v>111200</v>
      </c>
      <c r="F119" s="2" t="s">
        <v>114</v>
      </c>
      <c r="G119" s="2">
        <v>157300</v>
      </c>
      <c r="H119" s="2">
        <v>158600</v>
      </c>
      <c r="I119" s="2">
        <v>160400</v>
      </c>
    </row>
    <row r="120" spans="1:9" x14ac:dyDescent="0.25">
      <c r="A120" s="1" t="s">
        <v>440</v>
      </c>
      <c r="B120" s="1">
        <v>182400</v>
      </c>
      <c r="C120" s="1">
        <v>182900</v>
      </c>
      <c r="D120" s="1">
        <v>183600</v>
      </c>
      <c r="F120" s="2" t="s">
        <v>115</v>
      </c>
      <c r="G120" s="2">
        <v>198100</v>
      </c>
      <c r="H120" s="2">
        <v>199100</v>
      </c>
      <c r="I120" s="2">
        <v>200500</v>
      </c>
    </row>
    <row r="121" spans="1:9" x14ac:dyDescent="0.25">
      <c r="A121" s="1" t="s">
        <v>63</v>
      </c>
      <c r="B121" s="1">
        <v>302100</v>
      </c>
      <c r="C121" s="1">
        <v>304500</v>
      </c>
      <c r="D121" s="1">
        <v>307100</v>
      </c>
      <c r="F121" s="2" t="s">
        <v>116</v>
      </c>
      <c r="G121" s="2">
        <v>270400</v>
      </c>
      <c r="H121" s="2">
        <v>275100</v>
      </c>
      <c r="I121" s="2">
        <v>281400</v>
      </c>
    </row>
    <row r="122" spans="1:9" x14ac:dyDescent="0.25">
      <c r="A122" s="1" t="s">
        <v>64</v>
      </c>
      <c r="B122" s="1">
        <v>245900</v>
      </c>
      <c r="C122" s="1">
        <v>247400</v>
      </c>
      <c r="D122" s="1">
        <v>248700</v>
      </c>
      <c r="F122" s="2" t="s">
        <v>117</v>
      </c>
      <c r="G122" s="2">
        <v>184400</v>
      </c>
      <c r="H122" s="2">
        <v>186300</v>
      </c>
      <c r="I122" s="2">
        <v>187500</v>
      </c>
    </row>
    <row r="123" spans="1:9" x14ac:dyDescent="0.25">
      <c r="A123" s="1" t="s">
        <v>65</v>
      </c>
      <c r="B123" s="1">
        <v>164900</v>
      </c>
      <c r="C123" s="1">
        <v>165600</v>
      </c>
      <c r="D123" s="1">
        <v>166800</v>
      </c>
      <c r="F123" s="2" t="s">
        <v>118</v>
      </c>
      <c r="G123" s="2">
        <v>188200</v>
      </c>
      <c r="H123" s="2">
        <v>189300</v>
      </c>
      <c r="I123" s="2">
        <v>191100</v>
      </c>
    </row>
    <row r="124" spans="1:9" x14ac:dyDescent="0.25">
      <c r="A124" s="1" t="s">
        <v>297</v>
      </c>
      <c r="B124" s="1">
        <v>96500</v>
      </c>
      <c r="C124" s="1">
        <v>96900</v>
      </c>
      <c r="D124" s="1">
        <v>97600</v>
      </c>
      <c r="F124" s="2" t="s">
        <v>119</v>
      </c>
      <c r="G124" s="2">
        <v>248100</v>
      </c>
      <c r="H124" s="2">
        <v>254000</v>
      </c>
      <c r="I124" s="2">
        <v>259700</v>
      </c>
    </row>
    <row r="125" spans="1:9" x14ac:dyDescent="0.25">
      <c r="A125" s="1" t="s">
        <v>298</v>
      </c>
      <c r="B125" s="1">
        <v>112000</v>
      </c>
      <c r="C125" s="1">
        <v>113000</v>
      </c>
      <c r="D125" s="1">
        <v>113900</v>
      </c>
      <c r="F125" s="2" t="s">
        <v>120</v>
      </c>
      <c r="G125" s="2">
        <v>111900</v>
      </c>
      <c r="H125" s="2">
        <v>112900</v>
      </c>
      <c r="I125" s="2">
        <v>113700</v>
      </c>
    </row>
    <row r="126" spans="1:9" x14ac:dyDescent="0.25">
      <c r="A126" s="1" t="s">
        <v>299</v>
      </c>
      <c r="B126" s="1">
        <v>100000</v>
      </c>
      <c r="C126" s="1">
        <v>100400</v>
      </c>
      <c r="D126" s="1">
        <v>100900</v>
      </c>
      <c r="F126" s="2" t="s">
        <v>121</v>
      </c>
      <c r="G126" s="2">
        <v>265600</v>
      </c>
      <c r="H126" s="2">
        <v>269500</v>
      </c>
      <c r="I126" s="2">
        <v>273000</v>
      </c>
    </row>
    <row r="127" spans="1:9" x14ac:dyDescent="0.25">
      <c r="A127" s="1" t="s">
        <v>300</v>
      </c>
      <c r="B127" s="1">
        <v>123100</v>
      </c>
      <c r="C127" s="1">
        <v>123400</v>
      </c>
      <c r="D127" s="1">
        <v>123900</v>
      </c>
      <c r="F127" s="2" t="s">
        <v>122</v>
      </c>
      <c r="G127" s="2">
        <v>138400</v>
      </c>
      <c r="H127" s="2">
        <v>138400</v>
      </c>
      <c r="I127" s="2">
        <v>138400</v>
      </c>
    </row>
    <row r="128" spans="1:9" x14ac:dyDescent="0.25">
      <c r="A128" s="1" t="s">
        <v>301</v>
      </c>
      <c r="B128" s="1">
        <v>107600</v>
      </c>
      <c r="C128" s="1">
        <v>108100</v>
      </c>
      <c r="D128" s="1">
        <v>108300</v>
      </c>
      <c r="F128" s="2" t="s">
        <v>123</v>
      </c>
      <c r="G128" s="2">
        <v>260200</v>
      </c>
      <c r="H128" s="2">
        <v>262700</v>
      </c>
      <c r="I128" s="2">
        <v>264900</v>
      </c>
    </row>
    <row r="129" spans="1:9" x14ac:dyDescent="0.25">
      <c r="A129" s="1" t="s">
        <v>302</v>
      </c>
      <c r="B129" s="1">
        <v>129000</v>
      </c>
      <c r="C129" s="1">
        <v>130000</v>
      </c>
      <c r="D129" s="1">
        <v>130900</v>
      </c>
      <c r="F129" s="2" t="s">
        <v>124</v>
      </c>
      <c r="G129" s="2">
        <v>240200</v>
      </c>
      <c r="H129" s="2">
        <v>245500</v>
      </c>
      <c r="I129" s="2">
        <v>249900</v>
      </c>
    </row>
    <row r="130" spans="1:9" x14ac:dyDescent="0.25">
      <c r="A130" s="1" t="s">
        <v>303</v>
      </c>
      <c r="B130" s="1">
        <v>96800</v>
      </c>
      <c r="C130" s="1">
        <v>97000</v>
      </c>
      <c r="D130" s="1">
        <v>97200</v>
      </c>
      <c r="F130" s="2" t="s">
        <v>125</v>
      </c>
      <c r="G130" s="2">
        <v>199000</v>
      </c>
      <c r="H130" s="2">
        <v>202700</v>
      </c>
      <c r="I130" s="2">
        <v>205400</v>
      </c>
    </row>
    <row r="131" spans="1:9" x14ac:dyDescent="0.25">
      <c r="A131" s="1" t="s">
        <v>304</v>
      </c>
      <c r="B131" s="1">
        <v>76300</v>
      </c>
      <c r="C131" s="1">
        <v>76600</v>
      </c>
      <c r="D131" s="1">
        <v>76900</v>
      </c>
      <c r="F131" s="2" t="s">
        <v>126</v>
      </c>
      <c r="G131" s="2">
        <v>152300</v>
      </c>
      <c r="H131" s="2">
        <v>154300</v>
      </c>
      <c r="I131" s="2">
        <v>155300</v>
      </c>
    </row>
    <row r="132" spans="1:9" x14ac:dyDescent="0.25">
      <c r="A132" s="1" t="s">
        <v>305</v>
      </c>
      <c r="B132" s="1">
        <v>62100</v>
      </c>
      <c r="C132" s="1">
        <v>62100</v>
      </c>
      <c r="D132" s="1">
        <v>62100</v>
      </c>
      <c r="F132" s="2" t="s">
        <v>127</v>
      </c>
      <c r="G132" s="2">
        <v>134700</v>
      </c>
      <c r="H132" s="2">
        <v>137800</v>
      </c>
      <c r="I132" s="2">
        <v>140700</v>
      </c>
    </row>
    <row r="133" spans="1:9" x14ac:dyDescent="0.25">
      <c r="A133" s="1" t="s">
        <v>306</v>
      </c>
      <c r="B133" s="1">
        <v>124300</v>
      </c>
      <c r="C133" s="1">
        <v>124800</v>
      </c>
      <c r="D133" s="1">
        <v>125400</v>
      </c>
      <c r="F133" s="2" t="s">
        <v>128</v>
      </c>
      <c r="G133" s="2">
        <v>230000</v>
      </c>
      <c r="H133" s="2">
        <v>233100</v>
      </c>
      <c r="I133" s="2">
        <v>235900</v>
      </c>
    </row>
    <row r="134" spans="1:9" x14ac:dyDescent="0.25">
      <c r="A134" s="1" t="s">
        <v>307</v>
      </c>
      <c r="B134" s="1">
        <v>97700</v>
      </c>
      <c r="C134" s="1">
        <v>99000</v>
      </c>
      <c r="D134" s="1">
        <v>100500</v>
      </c>
      <c r="F134" s="2" t="s">
        <v>129</v>
      </c>
      <c r="G134" s="2">
        <v>153000</v>
      </c>
      <c r="H134" s="2">
        <v>153900</v>
      </c>
      <c r="I134" s="2">
        <v>154100</v>
      </c>
    </row>
    <row r="135" spans="1:9" x14ac:dyDescent="0.25">
      <c r="A135" s="1" t="s">
        <v>308</v>
      </c>
      <c r="B135" s="1">
        <v>119800</v>
      </c>
      <c r="C135" s="1">
        <v>120200</v>
      </c>
      <c r="D135" s="1">
        <v>120800</v>
      </c>
      <c r="F135" s="2" t="s">
        <v>130</v>
      </c>
      <c r="G135" s="2">
        <v>142400</v>
      </c>
      <c r="H135" s="2">
        <v>144000</v>
      </c>
      <c r="I135" s="2">
        <v>145100</v>
      </c>
    </row>
    <row r="136" spans="1:9" x14ac:dyDescent="0.25">
      <c r="A136" s="1" t="s">
        <v>309</v>
      </c>
      <c r="B136" s="1">
        <v>138200</v>
      </c>
      <c r="C136" s="1">
        <v>138100</v>
      </c>
      <c r="D136" s="1">
        <v>137700</v>
      </c>
      <c r="F136" s="2" t="s">
        <v>131</v>
      </c>
      <c r="G136" s="2">
        <v>154200</v>
      </c>
      <c r="H136" s="2">
        <v>154700</v>
      </c>
      <c r="I136" s="2">
        <v>154900</v>
      </c>
    </row>
    <row r="137" spans="1:9" x14ac:dyDescent="0.25">
      <c r="A137" s="1" t="s">
        <v>68</v>
      </c>
      <c r="B137" s="1">
        <v>1050100</v>
      </c>
      <c r="C137" s="1">
        <v>1061100</v>
      </c>
      <c r="D137" s="1">
        <v>1074300</v>
      </c>
      <c r="F137" s="2" t="s">
        <v>132</v>
      </c>
      <c r="G137" s="2">
        <v>498800</v>
      </c>
      <c r="H137" s="2">
        <v>502800</v>
      </c>
      <c r="I137" s="2">
        <v>506600</v>
      </c>
    </row>
    <row r="138" spans="1:9" x14ac:dyDescent="0.25">
      <c r="A138" s="1" t="s">
        <v>69</v>
      </c>
      <c r="B138" s="1">
        <v>307400</v>
      </c>
      <c r="C138" s="1">
        <v>311700</v>
      </c>
      <c r="D138" s="1">
        <v>316900</v>
      </c>
      <c r="F138" s="2" t="s">
        <v>133</v>
      </c>
      <c r="G138" s="2">
        <v>520400</v>
      </c>
      <c r="H138" s="2">
        <v>523700</v>
      </c>
      <c r="I138" s="2">
        <v>527200</v>
      </c>
    </row>
    <row r="139" spans="1:9" x14ac:dyDescent="0.25">
      <c r="A139" s="1" t="s">
        <v>70</v>
      </c>
      <c r="B139" s="1">
        <v>311100</v>
      </c>
      <c r="C139" s="1">
        <v>312200</v>
      </c>
      <c r="D139" s="1">
        <v>313300</v>
      </c>
      <c r="F139" s="2" t="s">
        <v>134</v>
      </c>
      <c r="G139" s="2">
        <v>1301700</v>
      </c>
      <c r="H139" s="2">
        <v>1312300</v>
      </c>
      <c r="I139" s="2">
        <v>1322100</v>
      </c>
    </row>
    <row r="140" spans="1:9" x14ac:dyDescent="0.25">
      <c r="A140" s="1" t="s">
        <v>71</v>
      </c>
      <c r="B140" s="1">
        <v>302300</v>
      </c>
      <c r="C140" s="1">
        <v>306200</v>
      </c>
      <c r="D140" s="1">
        <v>309000</v>
      </c>
      <c r="F140" s="2" t="s">
        <v>135</v>
      </c>
      <c r="G140" s="2">
        <v>1435300</v>
      </c>
      <c r="H140" s="2">
        <v>1451900</v>
      </c>
      <c r="I140" s="2">
        <v>1466500</v>
      </c>
    </row>
    <row r="141" spans="1:9" x14ac:dyDescent="0.25">
      <c r="A141" s="1" t="s">
        <v>72</v>
      </c>
      <c r="B141" s="1">
        <v>205500</v>
      </c>
      <c r="C141" s="1">
        <v>206300</v>
      </c>
      <c r="D141" s="1">
        <v>206900</v>
      </c>
      <c r="F141" s="2" t="s">
        <v>136</v>
      </c>
      <c r="G141" s="2">
        <v>643100</v>
      </c>
      <c r="H141" s="2">
        <v>648700</v>
      </c>
      <c r="I141" s="2">
        <v>654800</v>
      </c>
    </row>
    <row r="142" spans="1:9" x14ac:dyDescent="0.25">
      <c r="A142" s="1" t="s">
        <v>73</v>
      </c>
      <c r="B142" s="1">
        <v>264800</v>
      </c>
      <c r="C142" s="1">
        <v>266800</v>
      </c>
      <c r="D142" s="1">
        <v>269500</v>
      </c>
      <c r="F142" s="2" t="s">
        <v>137</v>
      </c>
      <c r="G142" s="2">
        <v>1113700</v>
      </c>
      <c r="H142" s="2">
        <v>1125800</v>
      </c>
      <c r="I142" s="2">
        <v>1135400</v>
      </c>
    </row>
    <row r="143" spans="1:9" x14ac:dyDescent="0.25">
      <c r="A143" s="1" t="s">
        <v>74</v>
      </c>
      <c r="B143" s="1">
        <v>246000</v>
      </c>
      <c r="C143" s="1">
        <v>247600</v>
      </c>
      <c r="D143" s="1">
        <v>249900</v>
      </c>
      <c r="F143" s="2" t="s">
        <v>138</v>
      </c>
      <c r="G143" s="2">
        <v>796000</v>
      </c>
      <c r="H143" s="2">
        <v>803200</v>
      </c>
      <c r="I143" s="2">
        <v>808900</v>
      </c>
    </row>
    <row r="144" spans="1:9" x14ac:dyDescent="0.25">
      <c r="A144" s="1" t="s">
        <v>310</v>
      </c>
      <c r="B144" s="1">
        <v>93400</v>
      </c>
      <c r="C144" s="1">
        <v>93500</v>
      </c>
      <c r="D144" s="1">
        <v>93700</v>
      </c>
      <c r="F144" s="2" t="s">
        <v>139</v>
      </c>
      <c r="G144" s="2">
        <v>173400</v>
      </c>
      <c r="H144" s="2">
        <v>174300</v>
      </c>
      <c r="I144" s="2">
        <v>175500</v>
      </c>
    </row>
    <row r="145" spans="1:9" x14ac:dyDescent="0.25">
      <c r="A145" s="1" t="s">
        <v>311</v>
      </c>
      <c r="B145" s="1">
        <v>74100</v>
      </c>
      <c r="C145" s="1">
        <v>74500</v>
      </c>
      <c r="D145" s="1">
        <v>74700</v>
      </c>
      <c r="F145" s="2" t="s">
        <v>140</v>
      </c>
      <c r="G145" s="2">
        <v>174300</v>
      </c>
      <c r="H145" s="2">
        <v>179300</v>
      </c>
      <c r="I145" s="2">
        <v>183500</v>
      </c>
    </row>
    <row r="146" spans="1:9" x14ac:dyDescent="0.25">
      <c r="A146" s="1" t="s">
        <v>312</v>
      </c>
      <c r="B146" s="1">
        <v>83100</v>
      </c>
      <c r="C146" s="1">
        <v>83600</v>
      </c>
      <c r="D146" s="1">
        <v>84300</v>
      </c>
      <c r="F146" s="2" t="s">
        <v>438</v>
      </c>
      <c r="G146" s="2">
        <v>419000</v>
      </c>
      <c r="H146" s="2">
        <v>423000</v>
      </c>
      <c r="I146" s="2">
        <v>428100</v>
      </c>
    </row>
    <row r="147" spans="1:9" x14ac:dyDescent="0.25">
      <c r="A147" s="1" t="s">
        <v>313</v>
      </c>
      <c r="B147" s="1">
        <v>97100</v>
      </c>
      <c r="C147" s="1">
        <v>97700</v>
      </c>
      <c r="D147" s="1">
        <v>98700</v>
      </c>
      <c r="F147" s="2" t="s">
        <v>141</v>
      </c>
      <c r="G147" s="2">
        <v>526400</v>
      </c>
      <c r="H147" s="2">
        <v>529800</v>
      </c>
      <c r="I147" s="2">
        <v>533800</v>
      </c>
    </row>
    <row r="148" spans="1:9" x14ac:dyDescent="0.25">
      <c r="A148" s="1" t="s">
        <v>314</v>
      </c>
      <c r="B148" s="1">
        <v>116500</v>
      </c>
      <c r="C148" s="1">
        <v>116900</v>
      </c>
      <c r="D148" s="1">
        <v>117100</v>
      </c>
      <c r="F148" s="2" t="s">
        <v>142</v>
      </c>
      <c r="G148" s="2">
        <v>2300</v>
      </c>
      <c r="H148" s="2">
        <v>2200</v>
      </c>
      <c r="I148" s="2">
        <v>2200</v>
      </c>
    </row>
    <row r="149" spans="1:9" x14ac:dyDescent="0.25">
      <c r="A149" s="1" t="s">
        <v>315</v>
      </c>
      <c r="B149" s="1">
        <v>98000</v>
      </c>
      <c r="C149" s="1">
        <v>97900</v>
      </c>
      <c r="D149" s="1">
        <v>98000</v>
      </c>
      <c r="F149" s="2" t="s">
        <v>143</v>
      </c>
      <c r="G149" s="2">
        <v>201700</v>
      </c>
      <c r="H149" s="2">
        <v>203000</v>
      </c>
      <c r="I149" s="2">
        <v>203100</v>
      </c>
    </row>
    <row r="150" spans="1:9" x14ac:dyDescent="0.25">
      <c r="A150" s="1" t="s">
        <v>76</v>
      </c>
      <c r="B150" s="1">
        <v>154800</v>
      </c>
      <c r="C150" s="1">
        <v>156500</v>
      </c>
      <c r="D150" s="1">
        <v>157800</v>
      </c>
      <c r="F150" s="2" t="s">
        <v>144</v>
      </c>
      <c r="G150" s="2">
        <v>253100</v>
      </c>
      <c r="H150" s="2">
        <v>254200</v>
      </c>
      <c r="I150" s="2">
        <v>256600</v>
      </c>
    </row>
    <row r="151" spans="1:9" x14ac:dyDescent="0.25">
      <c r="A151" s="1" t="s">
        <v>77</v>
      </c>
      <c r="B151" s="1">
        <v>250300</v>
      </c>
      <c r="C151" s="1">
        <v>252500</v>
      </c>
      <c r="D151" s="1">
        <v>255600</v>
      </c>
      <c r="F151" s="2" t="s">
        <v>145</v>
      </c>
      <c r="G151" s="2">
        <v>145400</v>
      </c>
      <c r="H151" s="2">
        <v>146800</v>
      </c>
      <c r="I151" s="2">
        <v>148100</v>
      </c>
    </row>
    <row r="152" spans="1:9" x14ac:dyDescent="0.25">
      <c r="A152" s="1" t="s">
        <v>78</v>
      </c>
      <c r="B152" s="1">
        <v>195400</v>
      </c>
      <c r="C152" s="1">
        <v>199600</v>
      </c>
      <c r="D152" s="1">
        <v>203600</v>
      </c>
      <c r="F152" s="2" t="s">
        <v>146</v>
      </c>
      <c r="G152" s="2">
        <v>259700</v>
      </c>
      <c r="H152" s="2">
        <v>261500</v>
      </c>
      <c r="I152" s="2">
        <v>263400</v>
      </c>
    </row>
    <row r="153" spans="1:9" x14ac:dyDescent="0.25">
      <c r="A153" s="1" t="s">
        <v>79</v>
      </c>
      <c r="B153" s="1">
        <v>179000</v>
      </c>
      <c r="C153" s="1">
        <v>181800</v>
      </c>
      <c r="D153" s="1">
        <v>184500</v>
      </c>
      <c r="F153" s="2" t="s">
        <v>147</v>
      </c>
      <c r="G153" s="2">
        <v>204400</v>
      </c>
      <c r="H153" s="2">
        <v>206900</v>
      </c>
      <c r="I153" s="2">
        <v>209700</v>
      </c>
    </row>
    <row r="154" spans="1:9" x14ac:dyDescent="0.25">
      <c r="A154" s="1" t="s">
        <v>80</v>
      </c>
      <c r="B154" s="1">
        <v>170000</v>
      </c>
      <c r="C154" s="1">
        <v>172100</v>
      </c>
      <c r="D154" s="1">
        <v>174300</v>
      </c>
      <c r="F154" s="2" t="s">
        <v>148</v>
      </c>
      <c r="G154" s="2">
        <v>131600</v>
      </c>
      <c r="H154" s="2">
        <v>131400</v>
      </c>
      <c r="I154" s="2">
        <v>131200</v>
      </c>
    </row>
    <row r="155" spans="1:9" x14ac:dyDescent="0.25">
      <c r="A155" s="1" t="s">
        <v>81</v>
      </c>
      <c r="B155" s="1">
        <v>155000</v>
      </c>
      <c r="C155" s="1">
        <v>156600</v>
      </c>
      <c r="D155" s="1">
        <v>158300</v>
      </c>
      <c r="F155" s="2" t="s">
        <v>149</v>
      </c>
      <c r="G155" s="2">
        <v>466700</v>
      </c>
      <c r="H155" s="2">
        <v>470200</v>
      </c>
      <c r="I155" s="2">
        <v>474300</v>
      </c>
    </row>
    <row r="156" spans="1:9" x14ac:dyDescent="0.25">
      <c r="A156" s="1" t="s">
        <v>316</v>
      </c>
      <c r="B156" s="1">
        <v>116700</v>
      </c>
      <c r="C156" s="1">
        <v>120200</v>
      </c>
      <c r="D156" s="1">
        <v>122700</v>
      </c>
      <c r="F156" s="2" t="s">
        <v>150</v>
      </c>
      <c r="G156" s="2">
        <v>741000</v>
      </c>
      <c r="H156" s="2">
        <v>743900</v>
      </c>
      <c r="I156" s="2">
        <v>747700</v>
      </c>
    </row>
    <row r="157" spans="1:9" x14ac:dyDescent="0.25">
      <c r="A157" s="1" t="s">
        <v>317</v>
      </c>
      <c r="B157" s="1">
        <v>82400</v>
      </c>
      <c r="C157" s="1">
        <v>83300</v>
      </c>
      <c r="D157" s="1">
        <v>84200</v>
      </c>
      <c r="F157" s="2" t="s">
        <v>151</v>
      </c>
      <c r="G157" s="2">
        <v>410800</v>
      </c>
      <c r="H157" s="2">
        <v>412000</v>
      </c>
      <c r="I157" s="2">
        <v>413800</v>
      </c>
    </row>
    <row r="158" spans="1:9" x14ac:dyDescent="0.25">
      <c r="A158" s="1" t="s">
        <v>318</v>
      </c>
      <c r="B158" s="1">
        <v>94400</v>
      </c>
      <c r="C158" s="1">
        <v>95100</v>
      </c>
      <c r="D158" s="1">
        <v>95500</v>
      </c>
      <c r="F158" s="2" t="s">
        <v>152</v>
      </c>
      <c r="G158" s="2">
        <v>590500</v>
      </c>
      <c r="H158" s="2">
        <v>594100</v>
      </c>
      <c r="I158" s="2">
        <v>598300</v>
      </c>
    </row>
    <row r="159" spans="1:9" x14ac:dyDescent="0.25">
      <c r="A159" s="1" t="s">
        <v>319</v>
      </c>
      <c r="B159" s="1">
        <v>167100</v>
      </c>
      <c r="C159" s="1">
        <v>168400</v>
      </c>
      <c r="D159" s="1">
        <v>170000</v>
      </c>
      <c r="F159" s="2" t="s">
        <v>153</v>
      </c>
      <c r="G159" s="2">
        <v>526600</v>
      </c>
      <c r="H159" s="2">
        <v>528600</v>
      </c>
      <c r="I159" s="2">
        <v>531600</v>
      </c>
    </row>
    <row r="160" spans="1:9" x14ac:dyDescent="0.25">
      <c r="A160" s="1" t="s">
        <v>320</v>
      </c>
      <c r="B160" s="1">
        <v>145700</v>
      </c>
      <c r="C160" s="1">
        <v>147900</v>
      </c>
      <c r="D160" s="1">
        <v>149800</v>
      </c>
      <c r="F160" s="2" t="s">
        <v>154</v>
      </c>
      <c r="G160" s="2">
        <v>69900</v>
      </c>
      <c r="H160" s="2">
        <v>69800</v>
      </c>
      <c r="I160" s="2">
        <v>69900</v>
      </c>
    </row>
    <row r="161" spans="1:9" x14ac:dyDescent="0.25">
      <c r="A161" s="1" t="s">
        <v>321</v>
      </c>
      <c r="B161" s="1">
        <v>173100</v>
      </c>
      <c r="C161" s="1">
        <v>173800</v>
      </c>
      <c r="D161" s="1">
        <v>175000</v>
      </c>
      <c r="F161" s="2" t="s">
        <v>155</v>
      </c>
      <c r="G161" s="2">
        <v>120300</v>
      </c>
      <c r="H161" s="2">
        <v>121200</v>
      </c>
      <c r="I161" s="2">
        <v>121500</v>
      </c>
    </row>
    <row r="162" spans="1:9" x14ac:dyDescent="0.25">
      <c r="A162" s="1" t="s">
        <v>322</v>
      </c>
      <c r="B162" s="1">
        <v>144600</v>
      </c>
      <c r="C162" s="1">
        <v>146000</v>
      </c>
      <c r="D162" s="1">
        <v>147500</v>
      </c>
      <c r="F162" s="2" t="s">
        <v>156</v>
      </c>
      <c r="G162" s="2">
        <v>114600</v>
      </c>
      <c r="H162" s="2">
        <v>114700</v>
      </c>
      <c r="I162" s="2">
        <v>115300</v>
      </c>
    </row>
    <row r="163" spans="1:9" x14ac:dyDescent="0.25">
      <c r="A163" s="1" t="s">
        <v>323</v>
      </c>
      <c r="B163" s="1">
        <v>72700</v>
      </c>
      <c r="C163" s="1">
        <v>73300</v>
      </c>
      <c r="D163" s="1">
        <v>73800</v>
      </c>
      <c r="F163" s="2" t="s">
        <v>157</v>
      </c>
      <c r="G163" s="2">
        <v>94400</v>
      </c>
      <c r="H163" s="2">
        <v>94200</v>
      </c>
      <c r="I163" s="2">
        <v>93900</v>
      </c>
    </row>
    <row r="164" spans="1:9" x14ac:dyDescent="0.25">
      <c r="A164" s="1" t="s">
        <v>324</v>
      </c>
      <c r="B164" s="1">
        <v>88100</v>
      </c>
      <c r="C164" s="1">
        <v>88100</v>
      </c>
      <c r="D164" s="1">
        <v>88000</v>
      </c>
      <c r="F164" s="2" t="s">
        <v>158</v>
      </c>
      <c r="G164" s="2">
        <v>152000</v>
      </c>
      <c r="H164" s="2">
        <v>152100</v>
      </c>
      <c r="I164" s="2">
        <v>152700</v>
      </c>
    </row>
    <row r="165" spans="1:9" x14ac:dyDescent="0.25">
      <c r="A165" s="1" t="s">
        <v>325</v>
      </c>
      <c r="B165" s="1">
        <v>166200</v>
      </c>
      <c r="C165" s="1">
        <v>167400</v>
      </c>
      <c r="D165" s="1">
        <v>168500</v>
      </c>
      <c r="F165" s="2" t="s">
        <v>159</v>
      </c>
      <c r="G165" s="2">
        <v>133300</v>
      </c>
      <c r="H165" s="2">
        <v>134000</v>
      </c>
      <c r="I165" s="2">
        <v>135100</v>
      </c>
    </row>
    <row r="166" spans="1:9" x14ac:dyDescent="0.25">
      <c r="A166" s="1" t="s">
        <v>326</v>
      </c>
      <c r="B166" s="1">
        <v>169000</v>
      </c>
      <c r="C166" s="1">
        <v>171700</v>
      </c>
      <c r="D166" s="1">
        <v>173600</v>
      </c>
      <c r="F166" s="2" t="s">
        <v>160</v>
      </c>
      <c r="G166" s="2">
        <v>133100</v>
      </c>
      <c r="H166" s="2">
        <v>132900</v>
      </c>
      <c r="I166" s="2">
        <v>133100</v>
      </c>
    </row>
    <row r="167" spans="1:9" x14ac:dyDescent="0.25">
      <c r="A167" s="1" t="s">
        <v>327</v>
      </c>
      <c r="B167" s="1">
        <v>123800</v>
      </c>
      <c r="C167" s="1">
        <v>124200</v>
      </c>
      <c r="D167" s="1">
        <v>124900</v>
      </c>
      <c r="F167" s="2" t="s">
        <v>161</v>
      </c>
      <c r="G167" s="2">
        <v>74600</v>
      </c>
      <c r="H167" s="2">
        <v>75200</v>
      </c>
      <c r="I167" s="2">
        <v>75300</v>
      </c>
    </row>
    <row r="168" spans="1:9" x14ac:dyDescent="0.25">
      <c r="A168" s="1" t="s">
        <v>328</v>
      </c>
      <c r="B168" s="1">
        <v>80700</v>
      </c>
      <c r="C168" s="1">
        <v>81500</v>
      </c>
      <c r="D168" s="1">
        <v>82200</v>
      </c>
      <c r="F168" s="2" t="s">
        <v>162</v>
      </c>
      <c r="G168" s="2">
        <v>121600</v>
      </c>
      <c r="H168" s="2">
        <v>122000</v>
      </c>
      <c r="I168" s="2">
        <v>122600</v>
      </c>
    </row>
    <row r="169" spans="1:9" x14ac:dyDescent="0.25">
      <c r="A169" s="1" t="s">
        <v>329</v>
      </c>
      <c r="B169" s="1">
        <v>61800</v>
      </c>
      <c r="C169" s="1">
        <v>61800</v>
      </c>
      <c r="D169" s="1">
        <v>61700</v>
      </c>
      <c r="F169" s="2" t="s">
        <v>163</v>
      </c>
      <c r="G169" s="2">
        <v>182800</v>
      </c>
      <c r="H169" s="2">
        <v>183000</v>
      </c>
      <c r="I169" s="2">
        <v>184000</v>
      </c>
    </row>
    <row r="170" spans="1:9" x14ac:dyDescent="0.25">
      <c r="A170" s="1" t="s">
        <v>330</v>
      </c>
      <c r="B170" s="1">
        <v>83100</v>
      </c>
      <c r="C170" s="1">
        <v>83400</v>
      </c>
      <c r="D170" s="1">
        <v>83300</v>
      </c>
      <c r="F170" s="2" t="s">
        <v>164</v>
      </c>
      <c r="G170" s="2">
        <v>235600</v>
      </c>
      <c r="H170" s="2">
        <v>237300</v>
      </c>
      <c r="I170" s="2">
        <v>238700</v>
      </c>
    </row>
    <row r="171" spans="1:9" x14ac:dyDescent="0.25">
      <c r="A171" s="1" t="s">
        <v>331</v>
      </c>
      <c r="B171" s="1">
        <v>139600</v>
      </c>
      <c r="C171" s="1">
        <v>139100</v>
      </c>
      <c r="D171" s="1">
        <v>138100</v>
      </c>
      <c r="F171" s="2" t="s">
        <v>165</v>
      </c>
      <c r="G171" s="2">
        <v>139500</v>
      </c>
      <c r="H171" s="2">
        <v>139600</v>
      </c>
      <c r="I171" s="2">
        <v>139900</v>
      </c>
    </row>
    <row r="172" spans="1:9" x14ac:dyDescent="0.25">
      <c r="A172" s="1" t="s">
        <v>332</v>
      </c>
      <c r="B172" s="1">
        <v>76800</v>
      </c>
      <c r="C172" s="1">
        <v>78600</v>
      </c>
      <c r="D172" s="1">
        <v>80000</v>
      </c>
      <c r="F172" s="2" t="s">
        <v>166</v>
      </c>
      <c r="G172" s="2">
        <v>137800</v>
      </c>
      <c r="H172" s="2">
        <v>138500</v>
      </c>
      <c r="I172" s="2">
        <v>139400</v>
      </c>
    </row>
    <row r="173" spans="1:9" x14ac:dyDescent="0.25">
      <c r="A173" s="1" t="s">
        <v>333</v>
      </c>
      <c r="B173" s="1">
        <v>92400</v>
      </c>
      <c r="C173" s="1">
        <v>93100</v>
      </c>
      <c r="D173" s="1">
        <v>93700</v>
      </c>
      <c r="F173" s="2" t="s">
        <v>167</v>
      </c>
      <c r="G173" s="2">
        <v>126200</v>
      </c>
      <c r="H173" s="2">
        <v>126400</v>
      </c>
      <c r="I173" s="2">
        <v>126700</v>
      </c>
    </row>
    <row r="174" spans="1:9" x14ac:dyDescent="0.25">
      <c r="A174" s="1" t="s">
        <v>334</v>
      </c>
      <c r="B174" s="1">
        <v>142200</v>
      </c>
      <c r="C174" s="1">
        <v>143700</v>
      </c>
      <c r="D174" s="1">
        <v>145300</v>
      </c>
      <c r="F174" s="2" t="s">
        <v>168</v>
      </c>
      <c r="G174" s="2">
        <v>337700</v>
      </c>
      <c r="H174" s="2">
        <v>341400</v>
      </c>
      <c r="I174" s="2">
        <v>345400</v>
      </c>
    </row>
    <row r="175" spans="1:9" x14ac:dyDescent="0.25">
      <c r="A175" s="1" t="s">
        <v>335</v>
      </c>
      <c r="B175" s="1">
        <v>136000</v>
      </c>
      <c r="C175" s="1">
        <v>136900</v>
      </c>
      <c r="D175" s="1">
        <v>138200</v>
      </c>
      <c r="F175" s="2" t="s">
        <v>169</v>
      </c>
      <c r="G175" s="2">
        <v>234700</v>
      </c>
      <c r="H175" s="2">
        <v>234500</v>
      </c>
      <c r="I175" s="2">
        <v>234400</v>
      </c>
    </row>
    <row r="176" spans="1:9" x14ac:dyDescent="0.25">
      <c r="A176" s="1" t="s">
        <v>336</v>
      </c>
      <c r="B176" s="1">
        <v>98600</v>
      </c>
      <c r="C176" s="1">
        <v>99400</v>
      </c>
      <c r="D176" s="1">
        <v>100400</v>
      </c>
      <c r="F176" s="2" t="s">
        <v>170</v>
      </c>
      <c r="G176" s="2">
        <v>58200</v>
      </c>
      <c r="H176" s="2">
        <v>58500</v>
      </c>
      <c r="I176" s="2">
        <v>58900</v>
      </c>
    </row>
    <row r="177" spans="1:9" x14ac:dyDescent="0.25">
      <c r="A177" s="1" t="s">
        <v>337</v>
      </c>
      <c r="B177" s="1">
        <v>125300</v>
      </c>
      <c r="C177" s="1">
        <v>126300</v>
      </c>
      <c r="D177" s="1">
        <v>127500</v>
      </c>
      <c r="F177" s="2" t="s">
        <v>171</v>
      </c>
      <c r="G177" s="2">
        <v>177200</v>
      </c>
      <c r="H177" s="2">
        <v>178100</v>
      </c>
      <c r="I177" s="2">
        <v>178800</v>
      </c>
    </row>
    <row r="178" spans="1:9" x14ac:dyDescent="0.25">
      <c r="A178" s="1" t="s">
        <v>338</v>
      </c>
      <c r="B178" s="1">
        <v>137900</v>
      </c>
      <c r="C178" s="1">
        <v>139500</v>
      </c>
      <c r="D178" s="1">
        <v>141200</v>
      </c>
      <c r="F178" s="2" t="s">
        <v>172</v>
      </c>
      <c r="G178" s="2">
        <v>69900</v>
      </c>
      <c r="H178" s="2">
        <v>69800</v>
      </c>
      <c r="I178" s="2">
        <v>69800</v>
      </c>
    </row>
    <row r="179" spans="1:9" x14ac:dyDescent="0.25">
      <c r="A179" s="1" t="s">
        <v>339</v>
      </c>
      <c r="B179" s="1">
        <v>82300</v>
      </c>
      <c r="C179" s="1">
        <v>83000</v>
      </c>
      <c r="D179" s="1">
        <v>84200</v>
      </c>
      <c r="F179" s="2" t="s">
        <v>173</v>
      </c>
      <c r="G179" s="2">
        <v>91200</v>
      </c>
      <c r="H179" s="2">
        <v>91100</v>
      </c>
      <c r="I179" s="2">
        <v>91200</v>
      </c>
    </row>
    <row r="180" spans="1:9" x14ac:dyDescent="0.25">
      <c r="A180" s="1" t="s">
        <v>340</v>
      </c>
      <c r="B180" s="1">
        <v>87100</v>
      </c>
      <c r="C180" s="1">
        <v>87600</v>
      </c>
      <c r="D180" s="1">
        <v>87900</v>
      </c>
      <c r="F180" s="2" t="s">
        <v>174</v>
      </c>
      <c r="G180" s="2">
        <v>90600</v>
      </c>
      <c r="H180" s="2">
        <v>91000</v>
      </c>
      <c r="I180" s="2">
        <v>91500</v>
      </c>
    </row>
    <row r="181" spans="1:9" x14ac:dyDescent="0.25">
      <c r="A181" s="1" t="s">
        <v>341</v>
      </c>
      <c r="B181" s="1">
        <v>86500</v>
      </c>
      <c r="C181" s="1">
        <v>88600</v>
      </c>
      <c r="D181" s="1">
        <v>90700</v>
      </c>
      <c r="F181" s="2" t="s">
        <v>175</v>
      </c>
      <c r="G181" s="2">
        <v>143800</v>
      </c>
      <c r="H181" s="2">
        <v>144800</v>
      </c>
      <c r="I181" s="2">
        <v>145800</v>
      </c>
    </row>
    <row r="182" spans="1:9" x14ac:dyDescent="0.25">
      <c r="A182" s="1" t="s">
        <v>342</v>
      </c>
      <c r="B182" s="1">
        <v>108400</v>
      </c>
      <c r="C182" s="1">
        <v>109600</v>
      </c>
      <c r="D182" s="1">
        <v>110700</v>
      </c>
      <c r="F182" s="2" t="s">
        <v>176</v>
      </c>
      <c r="G182" s="2">
        <v>217000</v>
      </c>
      <c r="H182" s="2">
        <v>219700</v>
      </c>
      <c r="I182" s="2">
        <v>222500</v>
      </c>
    </row>
    <row r="183" spans="1:9" x14ac:dyDescent="0.25">
      <c r="A183" s="1" t="s">
        <v>343</v>
      </c>
      <c r="B183" s="1">
        <v>129400</v>
      </c>
      <c r="C183" s="1">
        <v>129900</v>
      </c>
      <c r="D183" s="1">
        <v>131000</v>
      </c>
      <c r="F183" s="2" t="s">
        <v>177</v>
      </c>
      <c r="G183" s="2">
        <v>249000</v>
      </c>
      <c r="H183" s="2">
        <v>251400</v>
      </c>
      <c r="I183" s="2">
        <v>253700</v>
      </c>
    </row>
    <row r="184" spans="1:9" x14ac:dyDescent="0.25">
      <c r="A184" s="1" t="s">
        <v>344</v>
      </c>
      <c r="B184" s="1">
        <v>123800</v>
      </c>
      <c r="C184" s="1">
        <v>124500</v>
      </c>
      <c r="D184" s="1">
        <v>124700</v>
      </c>
      <c r="F184" s="2" t="s">
        <v>178</v>
      </c>
      <c r="G184" s="2">
        <v>114800</v>
      </c>
      <c r="H184" s="2">
        <v>115400</v>
      </c>
      <c r="I184" s="2">
        <v>116200</v>
      </c>
    </row>
    <row r="185" spans="1:9" x14ac:dyDescent="0.25">
      <c r="A185" s="1" t="s">
        <v>345</v>
      </c>
      <c r="B185" s="1">
        <v>96400</v>
      </c>
      <c r="C185" s="1">
        <v>97100</v>
      </c>
      <c r="D185" s="1">
        <v>97400</v>
      </c>
      <c r="F185" s="2" t="s">
        <v>179</v>
      </c>
      <c r="G185" s="2">
        <v>89500</v>
      </c>
      <c r="H185" s="2">
        <v>88600</v>
      </c>
      <c r="I185" s="2">
        <v>88900</v>
      </c>
    </row>
    <row r="186" spans="1:9" x14ac:dyDescent="0.25">
      <c r="A186" s="1" t="s">
        <v>346</v>
      </c>
      <c r="B186" s="1">
        <v>146400</v>
      </c>
      <c r="C186" s="1">
        <v>147100</v>
      </c>
      <c r="D186" s="1">
        <v>147900</v>
      </c>
      <c r="F186" s="2" t="s">
        <v>180</v>
      </c>
      <c r="G186" s="2">
        <v>51300</v>
      </c>
      <c r="H186" s="2">
        <v>51300</v>
      </c>
      <c r="I186" s="2">
        <v>51500</v>
      </c>
    </row>
    <row r="187" spans="1:9" x14ac:dyDescent="0.25">
      <c r="A187" s="1" t="s">
        <v>347</v>
      </c>
      <c r="B187" s="1">
        <v>100600</v>
      </c>
      <c r="C187" s="1">
        <v>100800</v>
      </c>
      <c r="D187" s="1">
        <v>101700</v>
      </c>
      <c r="F187" s="2" t="s">
        <v>181</v>
      </c>
      <c r="G187" s="2">
        <v>151200</v>
      </c>
      <c r="H187" s="2">
        <v>151100</v>
      </c>
      <c r="I187" s="2">
        <v>151400</v>
      </c>
    </row>
    <row r="188" spans="1:9" x14ac:dyDescent="0.25">
      <c r="A188" s="1" t="s">
        <v>348</v>
      </c>
      <c r="B188" s="1">
        <v>129200</v>
      </c>
      <c r="C188" s="1">
        <v>130900</v>
      </c>
      <c r="D188" s="1">
        <v>132200</v>
      </c>
      <c r="F188" s="2" t="s">
        <v>182</v>
      </c>
      <c r="G188" s="2">
        <v>145200</v>
      </c>
      <c r="H188" s="2">
        <v>146100</v>
      </c>
      <c r="I188" s="2">
        <v>147200</v>
      </c>
    </row>
    <row r="189" spans="1:9" x14ac:dyDescent="0.25">
      <c r="A189" s="1" t="s">
        <v>349</v>
      </c>
      <c r="B189" s="1">
        <v>120500</v>
      </c>
      <c r="C189" s="1">
        <v>122600</v>
      </c>
      <c r="D189" s="1">
        <v>124500</v>
      </c>
      <c r="F189" s="2" t="s">
        <v>183</v>
      </c>
      <c r="G189" s="2">
        <v>122100</v>
      </c>
      <c r="H189" s="2">
        <v>122400</v>
      </c>
      <c r="I189" s="2">
        <v>122700</v>
      </c>
    </row>
    <row r="190" spans="1:9" x14ac:dyDescent="0.25">
      <c r="A190" s="1" t="s">
        <v>350</v>
      </c>
      <c r="B190" s="1">
        <v>87400</v>
      </c>
      <c r="C190" s="1">
        <v>87500</v>
      </c>
      <c r="D190" s="1">
        <v>87900</v>
      </c>
      <c r="F190" s="2" t="s">
        <v>184</v>
      </c>
      <c r="G190" s="2">
        <v>105000</v>
      </c>
      <c r="H190" s="2">
        <v>104900</v>
      </c>
      <c r="I190" s="2">
        <v>105000</v>
      </c>
    </row>
    <row r="191" spans="1:9" x14ac:dyDescent="0.25">
      <c r="A191" s="1" t="s">
        <v>351</v>
      </c>
      <c r="B191" s="1">
        <v>57900</v>
      </c>
      <c r="C191" s="1">
        <v>58600</v>
      </c>
      <c r="D191" s="1">
        <v>60000</v>
      </c>
      <c r="F191" s="2" t="s">
        <v>185</v>
      </c>
      <c r="G191" s="2">
        <v>98300</v>
      </c>
      <c r="H191" s="2">
        <v>99100</v>
      </c>
      <c r="I191" s="2">
        <v>99900</v>
      </c>
    </row>
    <row r="192" spans="1:9" x14ac:dyDescent="0.25">
      <c r="A192" s="1" t="s">
        <v>352</v>
      </c>
      <c r="B192" s="1">
        <v>129300</v>
      </c>
      <c r="C192" s="1">
        <v>131700</v>
      </c>
      <c r="D192" s="1">
        <v>133700</v>
      </c>
      <c r="F192" s="2" t="s">
        <v>186</v>
      </c>
      <c r="G192" s="2">
        <v>90000</v>
      </c>
      <c r="H192" s="2">
        <v>90400</v>
      </c>
      <c r="I192" s="2">
        <v>90800</v>
      </c>
    </row>
    <row r="193" spans="1:9" x14ac:dyDescent="0.25">
      <c r="A193" s="1" t="s">
        <v>353</v>
      </c>
      <c r="B193" s="1">
        <v>95300</v>
      </c>
      <c r="C193" s="1">
        <v>96200</v>
      </c>
      <c r="D193" s="1">
        <v>97100</v>
      </c>
      <c r="F193" s="2" t="s">
        <v>187</v>
      </c>
      <c r="G193" s="2">
        <v>463200</v>
      </c>
      <c r="H193" s="2">
        <v>469900</v>
      </c>
      <c r="I193" s="2">
        <v>477900</v>
      </c>
    </row>
    <row r="194" spans="1:9" x14ac:dyDescent="0.25">
      <c r="A194" s="1" t="s">
        <v>442</v>
      </c>
      <c r="B194" s="1">
        <v>108400</v>
      </c>
      <c r="C194" s="1">
        <v>110000</v>
      </c>
      <c r="D194" s="1">
        <v>111400</v>
      </c>
      <c r="F194" s="2" t="s">
        <v>188</v>
      </c>
      <c r="G194" s="2">
        <v>27400</v>
      </c>
      <c r="H194" s="2">
        <v>27600</v>
      </c>
      <c r="I194" s="2">
        <v>27700</v>
      </c>
    </row>
    <row r="195" spans="1:9" x14ac:dyDescent="0.25">
      <c r="A195" s="1" t="s">
        <v>355</v>
      </c>
      <c r="B195" s="1">
        <v>123800</v>
      </c>
      <c r="C195" s="1">
        <v>124300</v>
      </c>
      <c r="D195" s="1">
        <v>124600</v>
      </c>
      <c r="F195" s="2" t="s">
        <v>189</v>
      </c>
      <c r="G195" s="2">
        <v>154200</v>
      </c>
      <c r="H195" s="2">
        <v>155100</v>
      </c>
      <c r="I195" s="2">
        <v>156300</v>
      </c>
    </row>
    <row r="196" spans="1:9" x14ac:dyDescent="0.25">
      <c r="A196" s="1" t="s">
        <v>356</v>
      </c>
      <c r="B196" s="1">
        <v>116000</v>
      </c>
      <c r="C196" s="1">
        <v>115700</v>
      </c>
      <c r="D196" s="1">
        <v>115400</v>
      </c>
      <c r="F196" s="2" t="s">
        <v>190</v>
      </c>
      <c r="G196" s="2">
        <v>361400</v>
      </c>
      <c r="H196" s="2">
        <v>362600</v>
      </c>
      <c r="I196" s="2">
        <v>365300</v>
      </c>
    </row>
    <row r="197" spans="1:9" x14ac:dyDescent="0.25">
      <c r="A197" s="1" t="s">
        <v>87</v>
      </c>
      <c r="B197" s="1">
        <v>212900</v>
      </c>
      <c r="C197" s="1">
        <v>214700</v>
      </c>
      <c r="D197" s="1">
        <v>220100</v>
      </c>
      <c r="F197" s="2" t="s">
        <v>191</v>
      </c>
      <c r="G197" s="2">
        <v>581600</v>
      </c>
      <c r="H197" s="2">
        <v>586500</v>
      </c>
      <c r="I197" s="2">
        <v>593100</v>
      </c>
    </row>
    <row r="198" spans="1:9" x14ac:dyDescent="0.25">
      <c r="A198" s="1" t="s">
        <v>88</v>
      </c>
      <c r="B198" s="1">
        <v>7500</v>
      </c>
      <c r="C198" s="1">
        <v>7300</v>
      </c>
      <c r="D198" s="1">
        <v>7400</v>
      </c>
      <c r="F198" s="2" t="s">
        <v>192</v>
      </c>
      <c r="G198" s="2">
        <v>228800</v>
      </c>
      <c r="H198" s="2">
        <v>230700</v>
      </c>
      <c r="I198" s="2">
        <v>232700</v>
      </c>
    </row>
    <row r="199" spans="1:9" x14ac:dyDescent="0.25">
      <c r="A199" s="1" t="s">
        <v>89</v>
      </c>
      <c r="B199" s="1">
        <v>236600</v>
      </c>
      <c r="C199" s="1">
        <v>241700</v>
      </c>
      <c r="D199" s="1">
        <v>247200</v>
      </c>
      <c r="F199" s="2" t="s">
        <v>193</v>
      </c>
      <c r="G199" s="2">
        <v>81700</v>
      </c>
      <c r="H199" s="2">
        <v>81500</v>
      </c>
      <c r="I199" s="2">
        <v>81200</v>
      </c>
    </row>
    <row r="200" spans="1:9" x14ac:dyDescent="0.25">
      <c r="A200" s="1" t="s">
        <v>90</v>
      </c>
      <c r="B200" s="1">
        <v>180100</v>
      </c>
      <c r="C200" s="1">
        <v>180800</v>
      </c>
      <c r="D200" s="1">
        <v>182400</v>
      </c>
      <c r="F200" s="2" t="s">
        <v>194</v>
      </c>
      <c r="G200" s="2">
        <v>81900</v>
      </c>
      <c r="H200" s="2">
        <v>82400</v>
      </c>
      <c r="I200" s="2">
        <v>83500</v>
      </c>
    </row>
    <row r="201" spans="1:9" x14ac:dyDescent="0.25">
      <c r="A201" s="1" t="s">
        <v>91</v>
      </c>
      <c r="B201" s="1">
        <v>249800</v>
      </c>
      <c r="C201" s="1">
        <v>252700</v>
      </c>
      <c r="D201" s="1">
        <v>255500</v>
      </c>
      <c r="F201" s="2" t="s">
        <v>195</v>
      </c>
      <c r="G201" s="2">
        <v>93200</v>
      </c>
      <c r="H201" s="2">
        <v>93700</v>
      </c>
      <c r="I201" s="2">
        <v>93500</v>
      </c>
    </row>
    <row r="202" spans="1:9" x14ac:dyDescent="0.25">
      <c r="A202" s="1" t="s">
        <v>92</v>
      </c>
      <c r="B202" s="1">
        <v>196700</v>
      </c>
      <c r="C202" s="1">
        <v>200100</v>
      </c>
      <c r="D202" s="1">
        <v>206300</v>
      </c>
      <c r="F202" s="2" t="s">
        <v>196</v>
      </c>
      <c r="G202" s="2">
        <v>137800</v>
      </c>
      <c r="H202" s="2">
        <v>137800</v>
      </c>
      <c r="I202" s="2">
        <v>138100</v>
      </c>
    </row>
    <row r="203" spans="1:9" x14ac:dyDescent="0.25">
      <c r="A203" s="1" t="s">
        <v>93</v>
      </c>
      <c r="B203" s="1">
        <v>161900</v>
      </c>
      <c r="C203" s="1">
        <v>160500</v>
      </c>
      <c r="D203" s="1">
        <v>158300</v>
      </c>
      <c r="F203" s="2" t="s">
        <v>197</v>
      </c>
      <c r="G203" s="2">
        <v>335200</v>
      </c>
      <c r="H203" s="2">
        <v>336300</v>
      </c>
      <c r="I203" s="2">
        <v>337700</v>
      </c>
    </row>
    <row r="204" spans="1:9" x14ac:dyDescent="0.25">
      <c r="A204" s="1" t="s">
        <v>94</v>
      </c>
      <c r="B204" s="1">
        <v>294100</v>
      </c>
      <c r="C204" s="1">
        <v>297700</v>
      </c>
      <c r="D204" s="1">
        <v>304500</v>
      </c>
      <c r="F204" s="2" t="s">
        <v>198</v>
      </c>
      <c r="G204" s="2">
        <v>20900</v>
      </c>
      <c r="H204" s="2">
        <v>21200</v>
      </c>
      <c r="I204" s="2">
        <v>21400</v>
      </c>
    </row>
    <row r="205" spans="1:9" x14ac:dyDescent="0.25">
      <c r="A205" s="1" t="s">
        <v>95</v>
      </c>
      <c r="B205" s="1">
        <v>270400</v>
      </c>
      <c r="C205" s="1">
        <v>272500</v>
      </c>
      <c r="D205" s="1">
        <v>276900</v>
      </c>
      <c r="F205" s="2" t="s">
        <v>199</v>
      </c>
      <c r="G205" s="2">
        <v>144400</v>
      </c>
      <c r="H205" s="2">
        <v>145600</v>
      </c>
      <c r="I205" s="2">
        <v>146900</v>
      </c>
    </row>
    <row r="206" spans="1:9" x14ac:dyDescent="0.25">
      <c r="A206" s="1" t="s">
        <v>96</v>
      </c>
      <c r="B206" s="1">
        <v>286400</v>
      </c>
      <c r="C206" s="1">
        <v>299200</v>
      </c>
      <c r="D206" s="1">
        <v>310500</v>
      </c>
      <c r="F206" s="2" t="s">
        <v>200</v>
      </c>
      <c r="G206" s="2">
        <v>173000</v>
      </c>
      <c r="H206" s="2">
        <v>173700</v>
      </c>
      <c r="I206" s="2">
        <v>174700</v>
      </c>
    </row>
    <row r="207" spans="1:9" x14ac:dyDescent="0.25">
      <c r="A207" s="1" t="s">
        <v>97</v>
      </c>
      <c r="B207" s="1">
        <v>281100</v>
      </c>
      <c r="C207" s="1">
        <v>283800</v>
      </c>
      <c r="D207" s="1">
        <v>288700</v>
      </c>
      <c r="F207" s="2" t="s">
        <v>201</v>
      </c>
      <c r="G207" s="2">
        <v>113600</v>
      </c>
      <c r="H207" s="2">
        <v>113700</v>
      </c>
      <c r="I207" s="2">
        <v>113900</v>
      </c>
    </row>
    <row r="208" spans="1:9" x14ac:dyDescent="0.25">
      <c r="A208" s="1" t="s">
        <v>98</v>
      </c>
      <c r="B208" s="1">
        <v>240500</v>
      </c>
      <c r="C208" s="1">
        <v>248500</v>
      </c>
      <c r="D208" s="1">
        <v>256000</v>
      </c>
      <c r="F208" s="2" t="s">
        <v>202</v>
      </c>
      <c r="G208" s="2">
        <v>22800</v>
      </c>
      <c r="H208" s="2">
        <v>23100</v>
      </c>
      <c r="I208" s="2">
        <v>23200</v>
      </c>
    </row>
    <row r="209" spans="1:9" x14ac:dyDescent="0.25">
      <c r="A209" s="1" t="s">
        <v>99</v>
      </c>
      <c r="B209" s="1">
        <v>299300</v>
      </c>
      <c r="C209" s="1">
        <v>302600</v>
      </c>
      <c r="D209" s="1">
        <v>307700</v>
      </c>
      <c r="F209" s="2" t="s">
        <v>203</v>
      </c>
      <c r="G209" s="2">
        <v>112500</v>
      </c>
      <c r="H209" s="2">
        <v>112600</v>
      </c>
      <c r="I209" s="2">
        <v>113000</v>
      </c>
    </row>
    <row r="210" spans="1:9" x14ac:dyDescent="0.25">
      <c r="A210" s="1" t="s">
        <v>100</v>
      </c>
      <c r="B210" s="1">
        <v>217000</v>
      </c>
      <c r="C210" s="1">
        <v>217200</v>
      </c>
      <c r="D210" s="1">
        <v>219600</v>
      </c>
      <c r="F210" s="2" t="s">
        <v>204</v>
      </c>
      <c r="G210" s="2">
        <v>312200</v>
      </c>
      <c r="H210" s="2">
        <v>313200</v>
      </c>
      <c r="I210" s="2">
        <v>313900</v>
      </c>
    </row>
    <row r="211" spans="1:9" x14ac:dyDescent="0.25">
      <c r="A211" s="1" t="s">
        <v>101</v>
      </c>
      <c r="B211" s="1">
        <v>177600</v>
      </c>
      <c r="C211" s="1">
        <v>182800</v>
      </c>
      <c r="D211" s="1">
        <v>187000</v>
      </c>
      <c r="F211" s="2" t="s">
        <v>205</v>
      </c>
      <c r="G211" s="2">
        <v>88700</v>
      </c>
      <c r="H211" s="2">
        <v>89600</v>
      </c>
      <c r="I211" s="2">
        <v>90300</v>
      </c>
    </row>
    <row r="212" spans="1:9" x14ac:dyDescent="0.25">
      <c r="A212" s="1" t="s">
        <v>102</v>
      </c>
      <c r="B212" s="1">
        <v>345800</v>
      </c>
      <c r="C212" s="1">
        <v>351400</v>
      </c>
      <c r="D212" s="1">
        <v>357500</v>
      </c>
      <c r="F212" s="2" t="s">
        <v>206</v>
      </c>
      <c r="G212" s="2">
        <v>91100</v>
      </c>
      <c r="H212" s="2">
        <v>90800</v>
      </c>
      <c r="I212" s="2">
        <v>90600</v>
      </c>
    </row>
    <row r="213" spans="1:9" x14ac:dyDescent="0.25">
      <c r="A213" s="1" t="s">
        <v>103</v>
      </c>
      <c r="B213" s="1">
        <v>228100</v>
      </c>
      <c r="C213" s="1">
        <v>230700</v>
      </c>
      <c r="D213" s="1">
        <v>232800</v>
      </c>
      <c r="F213" s="2" t="s">
        <v>207</v>
      </c>
      <c r="G213" s="2">
        <v>173000</v>
      </c>
      <c r="H213" s="2">
        <v>174100</v>
      </c>
      <c r="I213" s="2">
        <v>175300</v>
      </c>
    </row>
    <row r="214" spans="1:9" x14ac:dyDescent="0.25">
      <c r="A214" s="1" t="s">
        <v>104</v>
      </c>
      <c r="B214" s="1">
        <v>298100</v>
      </c>
      <c r="C214" s="1">
        <v>304800</v>
      </c>
      <c r="D214" s="1">
        <v>312200</v>
      </c>
      <c r="F214" s="2" t="s">
        <v>208</v>
      </c>
      <c r="G214" s="2">
        <v>53200</v>
      </c>
      <c r="H214" s="2">
        <v>53400</v>
      </c>
      <c r="I214" s="2">
        <v>53600</v>
      </c>
    </row>
    <row r="215" spans="1:9" x14ac:dyDescent="0.25">
      <c r="A215" s="1" t="s">
        <v>105</v>
      </c>
      <c r="B215" s="1">
        <v>306900</v>
      </c>
      <c r="C215" s="1">
        <v>308600</v>
      </c>
      <c r="D215" s="1">
        <v>310600</v>
      </c>
      <c r="F215" s="2" t="s">
        <v>209</v>
      </c>
      <c r="G215" s="2">
        <v>77700</v>
      </c>
      <c r="H215" s="2">
        <v>77900</v>
      </c>
      <c r="I215" s="2">
        <v>78000</v>
      </c>
    </row>
    <row r="216" spans="1:9" x14ac:dyDescent="0.25">
      <c r="A216" s="1" t="s">
        <v>106</v>
      </c>
      <c r="B216" s="1">
        <v>352800</v>
      </c>
      <c r="C216" s="1">
        <v>358000</v>
      </c>
      <c r="D216" s="1">
        <v>364800</v>
      </c>
      <c r="F216" s="2" t="s">
        <v>210</v>
      </c>
      <c r="G216" s="2">
        <v>58600</v>
      </c>
      <c r="H216" s="2">
        <v>59100</v>
      </c>
      <c r="I216" s="2">
        <v>59700</v>
      </c>
    </row>
    <row r="217" spans="1:9" x14ac:dyDescent="0.25">
      <c r="A217" s="1" t="s">
        <v>107</v>
      </c>
      <c r="B217" s="1">
        <v>330000</v>
      </c>
      <c r="C217" s="1">
        <v>334100</v>
      </c>
      <c r="D217" s="1">
        <v>339300</v>
      </c>
      <c r="F217" s="2" t="s">
        <v>211</v>
      </c>
      <c r="G217" s="2">
        <v>63400</v>
      </c>
      <c r="H217" s="2">
        <v>63700</v>
      </c>
      <c r="I217" s="2">
        <v>64100</v>
      </c>
    </row>
    <row r="218" spans="1:9" x14ac:dyDescent="0.25">
      <c r="A218" s="1" t="s">
        <v>108</v>
      </c>
      <c r="B218" s="1">
        <v>302000</v>
      </c>
      <c r="C218" s="1">
        <v>307600</v>
      </c>
      <c r="D218" s="1">
        <v>313900</v>
      </c>
      <c r="F218" s="2" t="s">
        <v>212</v>
      </c>
      <c r="G218" s="2">
        <v>30800</v>
      </c>
      <c r="H218" s="2">
        <v>31000</v>
      </c>
      <c r="I218" s="2">
        <v>31300</v>
      </c>
    </row>
    <row r="219" spans="1:9" x14ac:dyDescent="0.25">
      <c r="A219" s="1" t="s">
        <v>109</v>
      </c>
      <c r="B219" s="1">
        <v>243700</v>
      </c>
      <c r="C219" s="1">
        <v>249200</v>
      </c>
      <c r="D219" s="1">
        <v>255500</v>
      </c>
      <c r="F219" s="2" t="s">
        <v>213</v>
      </c>
      <c r="G219" s="2">
        <v>47500</v>
      </c>
      <c r="H219" s="2">
        <v>47800</v>
      </c>
      <c r="I219" s="2">
        <v>48300</v>
      </c>
    </row>
    <row r="220" spans="1:9" x14ac:dyDescent="0.25">
      <c r="A220" s="1" t="s">
        <v>110</v>
      </c>
      <c r="B220" s="1">
        <v>233500</v>
      </c>
      <c r="C220" s="1">
        <v>237500</v>
      </c>
      <c r="D220" s="1">
        <v>240500</v>
      </c>
      <c r="F220" s="2" t="s">
        <v>214</v>
      </c>
      <c r="G220" s="2">
        <v>279000</v>
      </c>
      <c r="H220" s="2">
        <v>280500</v>
      </c>
      <c r="I220" s="2">
        <v>280900</v>
      </c>
    </row>
    <row r="221" spans="1:9" x14ac:dyDescent="0.25">
      <c r="A221" s="1" t="s">
        <v>111</v>
      </c>
      <c r="B221" s="1">
        <v>234100</v>
      </c>
      <c r="C221" s="1">
        <v>236200</v>
      </c>
      <c r="D221" s="1">
        <v>237900</v>
      </c>
      <c r="F221" s="2" t="s">
        <v>215</v>
      </c>
      <c r="G221" s="2">
        <v>39300</v>
      </c>
      <c r="H221" s="2">
        <v>39300</v>
      </c>
      <c r="I221" s="2">
        <v>39100</v>
      </c>
    </row>
    <row r="222" spans="1:9" x14ac:dyDescent="0.25">
      <c r="A222" s="1" t="s">
        <v>112</v>
      </c>
      <c r="B222" s="1">
        <v>265700</v>
      </c>
      <c r="C222" s="1">
        <v>269500</v>
      </c>
      <c r="D222" s="1">
        <v>275500</v>
      </c>
      <c r="F222" s="2" t="s">
        <v>216</v>
      </c>
      <c r="G222" s="2">
        <v>66800</v>
      </c>
      <c r="H222" s="2">
        <v>67100</v>
      </c>
      <c r="I222" s="2">
        <v>67400</v>
      </c>
    </row>
    <row r="223" spans="1:9" x14ac:dyDescent="0.25">
      <c r="A223" s="1" t="s">
        <v>113</v>
      </c>
      <c r="B223" s="1">
        <v>243400</v>
      </c>
      <c r="C223" s="1">
        <v>249200</v>
      </c>
      <c r="D223" s="1">
        <v>254900</v>
      </c>
      <c r="F223" s="2" t="s">
        <v>217</v>
      </c>
      <c r="G223" s="2">
        <v>58600</v>
      </c>
      <c r="H223" s="2">
        <v>58900</v>
      </c>
      <c r="I223" s="2">
        <v>59000</v>
      </c>
    </row>
    <row r="224" spans="1:9" x14ac:dyDescent="0.25">
      <c r="A224" s="1" t="s">
        <v>114</v>
      </c>
      <c r="B224" s="1">
        <v>157300</v>
      </c>
      <c r="C224" s="1">
        <v>158600</v>
      </c>
      <c r="D224" s="1">
        <v>160400</v>
      </c>
      <c r="F224" s="2" t="s">
        <v>218</v>
      </c>
      <c r="G224" s="2">
        <v>36200</v>
      </c>
      <c r="H224" s="2">
        <v>36600</v>
      </c>
      <c r="I224" s="2">
        <v>37100</v>
      </c>
    </row>
    <row r="225" spans="1:9" x14ac:dyDescent="0.25">
      <c r="A225" s="1" t="s">
        <v>115</v>
      </c>
      <c r="B225" s="1">
        <v>198100</v>
      </c>
      <c r="C225" s="1">
        <v>199100</v>
      </c>
      <c r="D225" s="1">
        <v>200500</v>
      </c>
      <c r="F225" s="2" t="s">
        <v>219</v>
      </c>
      <c r="G225" s="2">
        <v>91100</v>
      </c>
      <c r="H225" s="2">
        <v>92200</v>
      </c>
      <c r="I225" s="2">
        <v>93300</v>
      </c>
    </row>
    <row r="226" spans="1:9" x14ac:dyDescent="0.25">
      <c r="A226" s="1" t="s">
        <v>116</v>
      </c>
      <c r="B226" s="1">
        <v>270400</v>
      </c>
      <c r="C226" s="1">
        <v>275100</v>
      </c>
      <c r="D226" s="1">
        <v>281400</v>
      </c>
      <c r="F226" s="2" t="s">
        <v>220</v>
      </c>
      <c r="G226" s="2">
        <v>108400</v>
      </c>
      <c r="H226" s="2">
        <v>108300</v>
      </c>
      <c r="I226" s="2">
        <v>108300</v>
      </c>
    </row>
    <row r="227" spans="1:9" x14ac:dyDescent="0.25">
      <c r="A227" s="1" t="s">
        <v>117</v>
      </c>
      <c r="B227" s="1">
        <v>184400</v>
      </c>
      <c r="C227" s="1">
        <v>186300</v>
      </c>
      <c r="D227" s="1">
        <v>187500</v>
      </c>
      <c r="F227" s="2" t="s">
        <v>221</v>
      </c>
      <c r="G227" s="2">
        <v>69300</v>
      </c>
      <c r="H227" s="2">
        <v>69700</v>
      </c>
      <c r="I227" s="2">
        <v>69900</v>
      </c>
    </row>
    <row r="228" spans="1:9" x14ac:dyDescent="0.25">
      <c r="A228" s="1" t="s">
        <v>118</v>
      </c>
      <c r="B228" s="1">
        <v>188200</v>
      </c>
      <c r="C228" s="1">
        <v>189300</v>
      </c>
      <c r="D228" s="1">
        <v>191100</v>
      </c>
      <c r="F228" s="2" t="s">
        <v>222</v>
      </c>
      <c r="G228" s="2">
        <v>56300</v>
      </c>
      <c r="H228" s="2">
        <v>57300</v>
      </c>
      <c r="I228" s="2">
        <v>58100</v>
      </c>
    </row>
    <row r="229" spans="1:9" x14ac:dyDescent="0.25">
      <c r="A229" s="1" t="s">
        <v>119</v>
      </c>
      <c r="B229" s="1">
        <v>248100</v>
      </c>
      <c r="C229" s="1">
        <v>254000</v>
      </c>
      <c r="D229" s="1">
        <v>259700</v>
      </c>
      <c r="F229" s="2" t="s">
        <v>223</v>
      </c>
      <c r="G229" s="2">
        <v>61300</v>
      </c>
      <c r="H229" s="2">
        <v>61800</v>
      </c>
      <c r="I229" s="2">
        <v>62000</v>
      </c>
    </row>
    <row r="230" spans="1:9" x14ac:dyDescent="0.25">
      <c r="A230" s="1" t="s">
        <v>120</v>
      </c>
      <c r="B230" s="1">
        <v>111900</v>
      </c>
      <c r="C230" s="1">
        <v>112900</v>
      </c>
      <c r="D230" s="1">
        <v>113700</v>
      </c>
      <c r="F230" s="2" t="s">
        <v>224</v>
      </c>
      <c r="G230" s="2">
        <v>32100</v>
      </c>
      <c r="H230" s="2">
        <v>32200</v>
      </c>
      <c r="I230" s="2">
        <v>32100</v>
      </c>
    </row>
    <row r="231" spans="1:9" x14ac:dyDescent="0.25">
      <c r="A231" s="1" t="s">
        <v>121</v>
      </c>
      <c r="B231" s="1">
        <v>265600</v>
      </c>
      <c r="C231" s="1">
        <v>269500</v>
      </c>
      <c r="D231" s="1">
        <v>273000</v>
      </c>
      <c r="F231" s="2" t="s">
        <v>225</v>
      </c>
      <c r="G231" s="2">
        <v>33300</v>
      </c>
      <c r="H231" s="2">
        <v>33300</v>
      </c>
      <c r="I231" s="2">
        <v>33600</v>
      </c>
    </row>
    <row r="232" spans="1:9" x14ac:dyDescent="0.25">
      <c r="A232" s="1" t="s">
        <v>122</v>
      </c>
      <c r="B232" s="1">
        <v>138400</v>
      </c>
      <c r="C232" s="1">
        <v>138400</v>
      </c>
      <c r="D232" s="1">
        <v>138400</v>
      </c>
      <c r="F232" s="2" t="s">
        <v>226</v>
      </c>
      <c r="G232" s="2">
        <v>118000</v>
      </c>
      <c r="H232" s="2">
        <v>119400</v>
      </c>
      <c r="I232" s="2">
        <v>120500</v>
      </c>
    </row>
    <row r="233" spans="1:9" x14ac:dyDescent="0.25">
      <c r="A233" s="1" t="s">
        <v>123</v>
      </c>
      <c r="B233" s="1">
        <v>260200</v>
      </c>
      <c r="C233" s="1">
        <v>262700</v>
      </c>
      <c r="D233" s="1">
        <v>264900</v>
      </c>
      <c r="F233" s="2" t="s">
        <v>227</v>
      </c>
      <c r="G233" s="2">
        <v>44100</v>
      </c>
      <c r="H233" s="2">
        <v>44700</v>
      </c>
      <c r="I233" s="2">
        <v>45100</v>
      </c>
    </row>
    <row r="234" spans="1:9" x14ac:dyDescent="0.25">
      <c r="A234" s="1" t="s">
        <v>124</v>
      </c>
      <c r="B234" s="1">
        <v>240200</v>
      </c>
      <c r="C234" s="1">
        <v>245500</v>
      </c>
      <c r="D234" s="1">
        <v>249900</v>
      </c>
      <c r="F234" s="2" t="s">
        <v>228</v>
      </c>
      <c r="G234" s="2">
        <v>17000</v>
      </c>
      <c r="H234" s="2">
        <v>17000</v>
      </c>
      <c r="I234" s="2">
        <v>17100</v>
      </c>
    </row>
    <row r="235" spans="1:9" x14ac:dyDescent="0.25">
      <c r="A235" s="1" t="s">
        <v>125</v>
      </c>
      <c r="B235" s="1">
        <v>199000</v>
      </c>
      <c r="C235" s="1">
        <v>202700</v>
      </c>
      <c r="D235" s="1">
        <v>205400</v>
      </c>
      <c r="F235" s="2" t="s">
        <v>229</v>
      </c>
      <c r="G235" s="2">
        <v>98100</v>
      </c>
      <c r="H235" s="2">
        <v>99100</v>
      </c>
      <c r="I235" s="2">
        <v>100000</v>
      </c>
    </row>
    <row r="236" spans="1:9" x14ac:dyDescent="0.25">
      <c r="A236" s="1" t="s">
        <v>126</v>
      </c>
      <c r="B236" s="1">
        <v>152300</v>
      </c>
      <c r="C236" s="1">
        <v>154300</v>
      </c>
      <c r="D236" s="1">
        <v>155300</v>
      </c>
      <c r="F236" s="2" t="s">
        <v>230</v>
      </c>
      <c r="G236" s="2">
        <v>84200</v>
      </c>
      <c r="H236" s="2">
        <v>84700</v>
      </c>
      <c r="I236" s="2">
        <v>85000</v>
      </c>
    </row>
    <row r="237" spans="1:9" x14ac:dyDescent="0.25">
      <c r="A237" s="1" t="s">
        <v>127</v>
      </c>
      <c r="B237" s="1">
        <v>134700</v>
      </c>
      <c r="C237" s="1">
        <v>137800</v>
      </c>
      <c r="D237" s="1">
        <v>140700</v>
      </c>
      <c r="F237" s="2" t="s">
        <v>231</v>
      </c>
      <c r="G237" s="2">
        <v>78700</v>
      </c>
      <c r="H237" s="2">
        <v>79000</v>
      </c>
      <c r="I237" s="2">
        <v>79200</v>
      </c>
    </row>
    <row r="238" spans="1:9" x14ac:dyDescent="0.25">
      <c r="A238" s="1" t="s">
        <v>128</v>
      </c>
      <c r="B238" s="1">
        <v>230000</v>
      </c>
      <c r="C238" s="1">
        <v>233100</v>
      </c>
      <c r="D238" s="1">
        <v>235900</v>
      </c>
      <c r="F238" s="2" t="s">
        <v>232</v>
      </c>
      <c r="G238" s="2">
        <v>50700</v>
      </c>
      <c r="H238" s="2">
        <v>51100</v>
      </c>
      <c r="I238" s="2">
        <v>51500</v>
      </c>
    </row>
    <row r="239" spans="1:9" x14ac:dyDescent="0.25">
      <c r="A239" s="1" t="s">
        <v>129</v>
      </c>
      <c r="B239" s="1">
        <v>153000</v>
      </c>
      <c r="C239" s="1">
        <v>153900</v>
      </c>
      <c r="D239" s="1">
        <v>154100</v>
      </c>
      <c r="F239" s="2" t="s">
        <v>233</v>
      </c>
      <c r="G239" s="2">
        <v>39700</v>
      </c>
      <c r="H239" s="2">
        <v>39800</v>
      </c>
      <c r="I239" s="2">
        <v>39900</v>
      </c>
    </row>
    <row r="240" spans="1:9" x14ac:dyDescent="0.25">
      <c r="A240" s="1" t="s">
        <v>130</v>
      </c>
      <c r="B240" s="1">
        <v>142400</v>
      </c>
      <c r="C240" s="1">
        <v>144000</v>
      </c>
      <c r="D240" s="1">
        <v>145100</v>
      </c>
      <c r="F240" s="2" t="s">
        <v>234</v>
      </c>
      <c r="G240" s="2">
        <v>62260500</v>
      </c>
      <c r="H240" s="2">
        <v>62759500</v>
      </c>
      <c r="I240" s="2">
        <v>63285100</v>
      </c>
    </row>
    <row r="241" spans="1:4" x14ac:dyDescent="0.25">
      <c r="A241" s="1" t="s">
        <v>131</v>
      </c>
      <c r="B241" s="1">
        <v>154200</v>
      </c>
      <c r="C241" s="1">
        <v>154700</v>
      </c>
      <c r="D241" s="1">
        <v>154900</v>
      </c>
    </row>
    <row r="242" spans="1:4" x14ac:dyDescent="0.25">
      <c r="A242" s="1" t="s">
        <v>357</v>
      </c>
      <c r="B242" s="1">
        <v>171400</v>
      </c>
      <c r="C242" s="1">
        <v>172900</v>
      </c>
      <c r="D242" s="1">
        <v>174900</v>
      </c>
    </row>
    <row r="243" spans="1:4" x14ac:dyDescent="0.25">
      <c r="A243" s="1" t="s">
        <v>358</v>
      </c>
      <c r="B243" s="1">
        <v>92500</v>
      </c>
      <c r="C243" s="1">
        <v>92900</v>
      </c>
      <c r="D243" s="1">
        <v>92700</v>
      </c>
    </row>
    <row r="244" spans="1:4" x14ac:dyDescent="0.25">
      <c r="A244" s="1" t="s">
        <v>359</v>
      </c>
      <c r="B244" s="1">
        <v>66000</v>
      </c>
      <c r="C244" s="1">
        <v>66700</v>
      </c>
      <c r="D244" s="1">
        <v>67100</v>
      </c>
    </row>
    <row r="245" spans="1:4" x14ac:dyDescent="0.25">
      <c r="A245" s="1" t="s">
        <v>360</v>
      </c>
      <c r="B245" s="1">
        <v>168900</v>
      </c>
      <c r="C245" s="1">
        <v>170300</v>
      </c>
      <c r="D245" s="1">
        <v>172000</v>
      </c>
    </row>
    <row r="246" spans="1:4" x14ac:dyDescent="0.25">
      <c r="A246" s="1" t="s">
        <v>361</v>
      </c>
      <c r="B246" s="1">
        <v>98200</v>
      </c>
      <c r="C246" s="1">
        <v>98500</v>
      </c>
      <c r="D246" s="1">
        <v>99300</v>
      </c>
    </row>
    <row r="247" spans="1:4" x14ac:dyDescent="0.25">
      <c r="A247" s="1" t="s">
        <v>362</v>
      </c>
      <c r="B247" s="1">
        <v>89300</v>
      </c>
      <c r="C247" s="1">
        <v>89600</v>
      </c>
      <c r="D247" s="1">
        <v>90200</v>
      </c>
    </row>
    <row r="248" spans="1:4" x14ac:dyDescent="0.25">
      <c r="A248" s="1" t="s">
        <v>363</v>
      </c>
      <c r="B248" s="1">
        <v>96100</v>
      </c>
      <c r="C248" s="1">
        <v>97100</v>
      </c>
      <c r="D248" s="1">
        <v>97600</v>
      </c>
    </row>
    <row r="249" spans="1:4" x14ac:dyDescent="0.25">
      <c r="A249" s="1" t="s">
        <v>364</v>
      </c>
      <c r="B249" s="1">
        <v>90100</v>
      </c>
      <c r="C249" s="1">
        <v>90600</v>
      </c>
      <c r="D249" s="1">
        <v>90700</v>
      </c>
    </row>
    <row r="250" spans="1:4" x14ac:dyDescent="0.25">
      <c r="A250" s="1" t="s">
        <v>365</v>
      </c>
      <c r="B250" s="1">
        <v>146600</v>
      </c>
      <c r="C250" s="1">
        <v>147900</v>
      </c>
      <c r="D250" s="1">
        <v>149400</v>
      </c>
    </row>
    <row r="251" spans="1:4" x14ac:dyDescent="0.25">
      <c r="A251" s="1" t="s">
        <v>366</v>
      </c>
      <c r="B251" s="1">
        <v>164100</v>
      </c>
      <c r="C251" s="1">
        <v>166400</v>
      </c>
      <c r="D251" s="1">
        <v>168600</v>
      </c>
    </row>
    <row r="252" spans="1:4" x14ac:dyDescent="0.25">
      <c r="A252" s="1" t="s">
        <v>367</v>
      </c>
      <c r="B252" s="1">
        <v>114300</v>
      </c>
      <c r="C252" s="1">
        <v>115400</v>
      </c>
      <c r="D252" s="1">
        <v>116000</v>
      </c>
    </row>
    <row r="253" spans="1:4" x14ac:dyDescent="0.25">
      <c r="A253" s="1" t="s">
        <v>368</v>
      </c>
      <c r="B253" s="1">
        <v>122400</v>
      </c>
      <c r="C253" s="1">
        <v>124200</v>
      </c>
      <c r="D253" s="1">
        <v>125900</v>
      </c>
    </row>
    <row r="254" spans="1:4" x14ac:dyDescent="0.25">
      <c r="A254" s="1" t="s">
        <v>369</v>
      </c>
      <c r="B254" s="1">
        <v>110800</v>
      </c>
      <c r="C254" s="1">
        <v>111400</v>
      </c>
      <c r="D254" s="1">
        <v>111900</v>
      </c>
    </row>
    <row r="255" spans="1:4" x14ac:dyDescent="0.25">
      <c r="A255" s="1" t="s">
        <v>370</v>
      </c>
      <c r="B255" s="1">
        <v>82000</v>
      </c>
      <c r="C255" s="1">
        <v>82300</v>
      </c>
      <c r="D255" s="1">
        <v>82700</v>
      </c>
    </row>
    <row r="256" spans="1:4" x14ac:dyDescent="0.25">
      <c r="A256" s="1" t="s">
        <v>371</v>
      </c>
      <c r="B256" s="1">
        <v>91000</v>
      </c>
      <c r="C256" s="1">
        <v>91300</v>
      </c>
      <c r="D256" s="1">
        <v>91700</v>
      </c>
    </row>
    <row r="257" spans="1:4" x14ac:dyDescent="0.25">
      <c r="A257" s="1" t="s">
        <v>372</v>
      </c>
      <c r="B257" s="1">
        <v>119400</v>
      </c>
      <c r="C257" s="1">
        <v>120100</v>
      </c>
      <c r="D257" s="1">
        <v>120800</v>
      </c>
    </row>
    <row r="258" spans="1:4" x14ac:dyDescent="0.25">
      <c r="A258" s="1" t="s">
        <v>373</v>
      </c>
      <c r="B258" s="1">
        <v>175400</v>
      </c>
      <c r="C258" s="1">
        <v>176300</v>
      </c>
      <c r="D258" s="1">
        <v>176800</v>
      </c>
    </row>
    <row r="259" spans="1:4" x14ac:dyDescent="0.25">
      <c r="A259" s="1" t="s">
        <v>374</v>
      </c>
      <c r="B259" s="1">
        <v>92600</v>
      </c>
      <c r="C259" s="1">
        <v>93400</v>
      </c>
      <c r="D259" s="1">
        <v>94400</v>
      </c>
    </row>
    <row r="260" spans="1:4" x14ac:dyDescent="0.25">
      <c r="A260" s="1" t="s">
        <v>375</v>
      </c>
      <c r="B260" s="1">
        <v>115300</v>
      </c>
      <c r="C260" s="1">
        <v>115800</v>
      </c>
      <c r="D260" s="1">
        <v>116700</v>
      </c>
    </row>
    <row r="261" spans="1:4" x14ac:dyDescent="0.25">
      <c r="A261" s="1" t="s">
        <v>376</v>
      </c>
      <c r="B261" s="1">
        <v>114500</v>
      </c>
      <c r="C261" s="1">
        <v>115800</v>
      </c>
      <c r="D261" s="1">
        <v>116800</v>
      </c>
    </row>
    <row r="262" spans="1:4" x14ac:dyDescent="0.25">
      <c r="A262" s="1" t="s">
        <v>377</v>
      </c>
      <c r="B262" s="1">
        <v>115700</v>
      </c>
      <c r="C262" s="1">
        <v>117000</v>
      </c>
      <c r="D262" s="1">
        <v>118400</v>
      </c>
    </row>
    <row r="263" spans="1:4" x14ac:dyDescent="0.25">
      <c r="A263" s="1" t="s">
        <v>378</v>
      </c>
      <c r="B263" s="1">
        <v>146400</v>
      </c>
      <c r="C263" s="1">
        <v>148700</v>
      </c>
      <c r="D263" s="1">
        <v>150600</v>
      </c>
    </row>
    <row r="264" spans="1:4" x14ac:dyDescent="0.25">
      <c r="A264" s="1" t="s">
        <v>379</v>
      </c>
      <c r="B264" s="1">
        <v>95300</v>
      </c>
      <c r="C264" s="1">
        <v>96300</v>
      </c>
      <c r="D264" s="1">
        <v>97600</v>
      </c>
    </row>
    <row r="265" spans="1:4" x14ac:dyDescent="0.25">
      <c r="A265" s="1" t="s">
        <v>380</v>
      </c>
      <c r="B265" s="1">
        <v>110100</v>
      </c>
      <c r="C265" s="1">
        <v>111100</v>
      </c>
      <c r="D265" s="1">
        <v>111700</v>
      </c>
    </row>
    <row r="266" spans="1:4" x14ac:dyDescent="0.25">
      <c r="A266" s="1" t="s">
        <v>381</v>
      </c>
      <c r="B266" s="1">
        <v>100200</v>
      </c>
      <c r="C266" s="1">
        <v>101100</v>
      </c>
      <c r="D266" s="1">
        <v>101800</v>
      </c>
    </row>
    <row r="267" spans="1:4" x14ac:dyDescent="0.25">
      <c r="A267" s="1" t="s">
        <v>382</v>
      </c>
      <c r="B267" s="1">
        <v>151600</v>
      </c>
      <c r="C267" s="1">
        <v>153700</v>
      </c>
      <c r="D267" s="1">
        <v>155800</v>
      </c>
    </row>
    <row r="268" spans="1:4" x14ac:dyDescent="0.25">
      <c r="A268" s="1" t="s">
        <v>383</v>
      </c>
      <c r="B268" s="1">
        <v>113800</v>
      </c>
      <c r="C268" s="1">
        <v>114500</v>
      </c>
      <c r="D268" s="1">
        <v>115400</v>
      </c>
    </row>
    <row r="269" spans="1:4" x14ac:dyDescent="0.25">
      <c r="A269" s="1" t="s">
        <v>384</v>
      </c>
      <c r="B269" s="1">
        <v>105700</v>
      </c>
      <c r="C269" s="1">
        <v>107000</v>
      </c>
      <c r="D269" s="1">
        <v>108200</v>
      </c>
    </row>
    <row r="270" spans="1:4" x14ac:dyDescent="0.25">
      <c r="A270" s="1" t="s">
        <v>385</v>
      </c>
      <c r="B270" s="1">
        <v>133000</v>
      </c>
      <c r="C270" s="1">
        <v>135000</v>
      </c>
      <c r="D270" s="1">
        <v>136300</v>
      </c>
    </row>
    <row r="271" spans="1:4" x14ac:dyDescent="0.25">
      <c r="A271" s="1" t="s">
        <v>386</v>
      </c>
      <c r="B271" s="1">
        <v>132300</v>
      </c>
      <c r="C271" s="1">
        <v>133500</v>
      </c>
      <c r="D271" s="1">
        <v>134400</v>
      </c>
    </row>
    <row r="272" spans="1:4" x14ac:dyDescent="0.25">
      <c r="A272" s="1" t="s">
        <v>387</v>
      </c>
      <c r="B272" s="1">
        <v>118500</v>
      </c>
      <c r="C272" s="1">
        <v>120100</v>
      </c>
      <c r="D272" s="1">
        <v>121100</v>
      </c>
    </row>
    <row r="273" spans="1:4" x14ac:dyDescent="0.25">
      <c r="A273" s="1" t="s">
        <v>388</v>
      </c>
      <c r="B273" s="1">
        <v>112800</v>
      </c>
      <c r="C273" s="1">
        <v>114000</v>
      </c>
      <c r="D273" s="1">
        <v>115200</v>
      </c>
    </row>
    <row r="274" spans="1:4" x14ac:dyDescent="0.25">
      <c r="A274" s="1" t="s">
        <v>389</v>
      </c>
      <c r="B274" s="1">
        <v>140300</v>
      </c>
      <c r="C274" s="1">
        <v>141300</v>
      </c>
      <c r="D274" s="1">
        <v>142300</v>
      </c>
    </row>
    <row r="275" spans="1:4" x14ac:dyDescent="0.25">
      <c r="A275" s="1" t="s">
        <v>390</v>
      </c>
      <c r="B275" s="1">
        <v>145500</v>
      </c>
      <c r="C275" s="1">
        <v>147900</v>
      </c>
      <c r="D275" s="1">
        <v>150200</v>
      </c>
    </row>
    <row r="276" spans="1:4" x14ac:dyDescent="0.25">
      <c r="A276" s="1" t="s">
        <v>391</v>
      </c>
      <c r="B276" s="1">
        <v>133500</v>
      </c>
      <c r="C276" s="1">
        <v>133900</v>
      </c>
      <c r="D276" s="1">
        <v>135000</v>
      </c>
    </row>
    <row r="277" spans="1:4" x14ac:dyDescent="0.25">
      <c r="A277" s="1" t="s">
        <v>392</v>
      </c>
      <c r="B277" s="1">
        <v>120000</v>
      </c>
      <c r="C277" s="1">
        <v>120800</v>
      </c>
      <c r="D277" s="1">
        <v>121900</v>
      </c>
    </row>
    <row r="278" spans="1:4" x14ac:dyDescent="0.25">
      <c r="A278" s="1" t="s">
        <v>393</v>
      </c>
      <c r="B278" s="1">
        <v>103800</v>
      </c>
      <c r="C278" s="1">
        <v>104700</v>
      </c>
      <c r="D278" s="1">
        <v>105400</v>
      </c>
    </row>
    <row r="279" spans="1:4" x14ac:dyDescent="0.25">
      <c r="A279" s="1" t="s">
        <v>394</v>
      </c>
      <c r="B279" s="1">
        <v>130000</v>
      </c>
      <c r="C279" s="1">
        <v>130900</v>
      </c>
      <c r="D279" s="1">
        <v>131400</v>
      </c>
    </row>
    <row r="280" spans="1:4" x14ac:dyDescent="0.25">
      <c r="A280" s="1" t="s">
        <v>395</v>
      </c>
      <c r="B280" s="1">
        <v>73100</v>
      </c>
      <c r="C280" s="1">
        <v>74300</v>
      </c>
      <c r="D280" s="1">
        <v>75200</v>
      </c>
    </row>
    <row r="281" spans="1:4" x14ac:dyDescent="0.25">
      <c r="A281" s="1" t="s">
        <v>396</v>
      </c>
      <c r="B281" s="1">
        <v>133600</v>
      </c>
      <c r="C281" s="1">
        <v>135500</v>
      </c>
      <c r="D281" s="1">
        <v>137600</v>
      </c>
    </row>
    <row r="282" spans="1:4" x14ac:dyDescent="0.25">
      <c r="A282" s="1" t="s">
        <v>397</v>
      </c>
      <c r="B282" s="1">
        <v>84700</v>
      </c>
      <c r="C282" s="1">
        <v>85400</v>
      </c>
      <c r="D282" s="1">
        <v>85600</v>
      </c>
    </row>
    <row r="283" spans="1:4" x14ac:dyDescent="0.25">
      <c r="A283" s="1" t="s">
        <v>398</v>
      </c>
      <c r="B283" s="1">
        <v>134900</v>
      </c>
      <c r="C283" s="1">
        <v>136700</v>
      </c>
      <c r="D283" s="1">
        <v>138400</v>
      </c>
    </row>
    <row r="284" spans="1:4" x14ac:dyDescent="0.25">
      <c r="A284" s="1" t="s">
        <v>399</v>
      </c>
      <c r="B284" s="1">
        <v>79400</v>
      </c>
      <c r="C284" s="1">
        <v>80300</v>
      </c>
      <c r="D284" s="1">
        <v>80500</v>
      </c>
    </row>
    <row r="285" spans="1:4" x14ac:dyDescent="0.25">
      <c r="A285" s="1" t="s">
        <v>400</v>
      </c>
      <c r="B285" s="1">
        <v>94000</v>
      </c>
      <c r="C285" s="1">
        <v>94800</v>
      </c>
      <c r="D285" s="1">
        <v>95900</v>
      </c>
    </row>
    <row r="286" spans="1:4" x14ac:dyDescent="0.25">
      <c r="A286" s="1" t="s">
        <v>401</v>
      </c>
      <c r="B286" s="1">
        <v>85100</v>
      </c>
      <c r="C286" s="1">
        <v>85800</v>
      </c>
      <c r="D286" s="1">
        <v>86400</v>
      </c>
    </row>
    <row r="287" spans="1:4" x14ac:dyDescent="0.25">
      <c r="A287" s="1" t="s">
        <v>402</v>
      </c>
      <c r="B287" s="1">
        <v>82100</v>
      </c>
      <c r="C287" s="1">
        <v>82800</v>
      </c>
      <c r="D287" s="1">
        <v>83200</v>
      </c>
    </row>
    <row r="288" spans="1:4" x14ac:dyDescent="0.25">
      <c r="A288" s="1" t="s">
        <v>403</v>
      </c>
      <c r="B288" s="1">
        <v>120100</v>
      </c>
      <c r="C288" s="1">
        <v>121000</v>
      </c>
      <c r="D288" s="1">
        <v>121800</v>
      </c>
    </row>
    <row r="289" spans="1:4" x14ac:dyDescent="0.25">
      <c r="A289" s="1" t="s">
        <v>404</v>
      </c>
      <c r="B289" s="1">
        <v>96600</v>
      </c>
      <c r="C289" s="1">
        <v>98200</v>
      </c>
      <c r="D289" s="1">
        <v>99500</v>
      </c>
    </row>
    <row r="290" spans="1:4" x14ac:dyDescent="0.25">
      <c r="A290" s="1" t="s">
        <v>405</v>
      </c>
      <c r="B290" s="1">
        <v>61000</v>
      </c>
      <c r="C290" s="1">
        <v>61200</v>
      </c>
      <c r="D290" s="1">
        <v>61300</v>
      </c>
    </row>
    <row r="291" spans="1:4" x14ac:dyDescent="0.25">
      <c r="A291" s="1" t="s">
        <v>406</v>
      </c>
      <c r="B291" s="1">
        <v>148900</v>
      </c>
      <c r="C291" s="1">
        <v>149500</v>
      </c>
      <c r="D291" s="1">
        <v>149800</v>
      </c>
    </row>
    <row r="292" spans="1:4" x14ac:dyDescent="0.25">
      <c r="A292" s="1" t="s">
        <v>407</v>
      </c>
      <c r="B292" s="1">
        <v>112500</v>
      </c>
      <c r="C292" s="1">
        <v>113400</v>
      </c>
      <c r="D292" s="1">
        <v>114000</v>
      </c>
    </row>
    <row r="293" spans="1:4" x14ac:dyDescent="0.25">
      <c r="A293" s="1" t="s">
        <v>408</v>
      </c>
      <c r="B293" s="1">
        <v>103800</v>
      </c>
      <c r="C293" s="1">
        <v>105500</v>
      </c>
      <c r="D293" s="1">
        <v>107100</v>
      </c>
    </row>
    <row r="294" spans="1:4" x14ac:dyDescent="0.25">
      <c r="A294" s="1" t="s">
        <v>409</v>
      </c>
      <c r="B294" s="1">
        <v>129800</v>
      </c>
      <c r="C294" s="1">
        <v>130900</v>
      </c>
      <c r="D294" s="1">
        <v>131500</v>
      </c>
    </row>
    <row r="295" spans="1:4" x14ac:dyDescent="0.25">
      <c r="A295" s="1" t="s">
        <v>410</v>
      </c>
      <c r="B295" s="1">
        <v>137200</v>
      </c>
      <c r="C295" s="1">
        <v>138900</v>
      </c>
      <c r="D295" s="1">
        <v>140200</v>
      </c>
    </row>
    <row r="296" spans="1:4" x14ac:dyDescent="0.25">
      <c r="A296" s="1" t="s">
        <v>411</v>
      </c>
      <c r="B296" s="1">
        <v>102800</v>
      </c>
      <c r="C296" s="1">
        <v>103800</v>
      </c>
      <c r="D296" s="1">
        <v>105000</v>
      </c>
    </row>
    <row r="297" spans="1:4" x14ac:dyDescent="0.25">
      <c r="A297" s="1" t="s">
        <v>139</v>
      </c>
      <c r="B297" s="1">
        <v>173400</v>
      </c>
      <c r="C297" s="1">
        <v>174300</v>
      </c>
      <c r="D297" s="1">
        <v>175500</v>
      </c>
    </row>
    <row r="298" spans="1:4" x14ac:dyDescent="0.25">
      <c r="A298" s="1" t="s">
        <v>140</v>
      </c>
      <c r="B298" s="1">
        <v>174300</v>
      </c>
      <c r="C298" s="1">
        <v>179300</v>
      </c>
      <c r="D298" s="1">
        <v>183500</v>
      </c>
    </row>
    <row r="299" spans="1:4" x14ac:dyDescent="0.25">
      <c r="A299" s="1" t="s">
        <v>438</v>
      </c>
      <c r="B299" s="1">
        <v>419000</v>
      </c>
      <c r="C299" s="1">
        <v>423000</v>
      </c>
      <c r="D299" s="1">
        <v>428100</v>
      </c>
    </row>
    <row r="300" spans="1:4" x14ac:dyDescent="0.25">
      <c r="A300" s="1" t="s">
        <v>141</v>
      </c>
      <c r="B300" s="1">
        <v>526400</v>
      </c>
      <c r="C300" s="1">
        <v>529800</v>
      </c>
      <c r="D300" s="1">
        <v>533800</v>
      </c>
    </row>
    <row r="301" spans="1:4" x14ac:dyDescent="0.25">
      <c r="A301" s="1" t="s">
        <v>142</v>
      </c>
      <c r="B301" s="1">
        <v>2300</v>
      </c>
      <c r="C301" s="1">
        <v>2200</v>
      </c>
      <c r="D301" s="1">
        <v>2200</v>
      </c>
    </row>
    <row r="302" spans="1:4" x14ac:dyDescent="0.25">
      <c r="A302" s="1" t="s">
        <v>143</v>
      </c>
      <c r="B302" s="1">
        <v>201700</v>
      </c>
      <c r="C302" s="1">
        <v>203000</v>
      </c>
      <c r="D302" s="1">
        <v>203100</v>
      </c>
    </row>
    <row r="303" spans="1:4" x14ac:dyDescent="0.25">
      <c r="A303" s="1" t="s">
        <v>144</v>
      </c>
      <c r="B303" s="1">
        <v>253100</v>
      </c>
      <c r="C303" s="1">
        <v>254200</v>
      </c>
      <c r="D303" s="1">
        <v>256600</v>
      </c>
    </row>
    <row r="304" spans="1:4" x14ac:dyDescent="0.25">
      <c r="A304" s="1" t="s">
        <v>145</v>
      </c>
      <c r="B304" s="1">
        <v>145400</v>
      </c>
      <c r="C304" s="1">
        <v>146800</v>
      </c>
      <c r="D304" s="1">
        <v>148100</v>
      </c>
    </row>
    <row r="305" spans="1:4" x14ac:dyDescent="0.25">
      <c r="A305" s="1" t="s">
        <v>146</v>
      </c>
      <c r="B305" s="1">
        <v>259700</v>
      </c>
      <c r="C305" s="1">
        <v>261500</v>
      </c>
      <c r="D305" s="1">
        <v>263400</v>
      </c>
    </row>
    <row r="306" spans="1:4" x14ac:dyDescent="0.25">
      <c r="A306" s="1" t="s">
        <v>147</v>
      </c>
      <c r="B306" s="1">
        <v>204400</v>
      </c>
      <c r="C306" s="1">
        <v>206900</v>
      </c>
      <c r="D306" s="1">
        <v>209700</v>
      </c>
    </row>
    <row r="307" spans="1:4" x14ac:dyDescent="0.25">
      <c r="A307" s="1" t="s">
        <v>148</v>
      </c>
      <c r="B307" s="1">
        <v>131600</v>
      </c>
      <c r="C307" s="1">
        <v>131400</v>
      </c>
      <c r="D307" s="1">
        <v>131200</v>
      </c>
    </row>
    <row r="308" spans="1:4" x14ac:dyDescent="0.25">
      <c r="A308" s="1" t="s">
        <v>149</v>
      </c>
      <c r="B308" s="1">
        <v>466700</v>
      </c>
      <c r="C308" s="1">
        <v>470200</v>
      </c>
      <c r="D308" s="1">
        <v>474300</v>
      </c>
    </row>
    <row r="309" spans="1:4" x14ac:dyDescent="0.25">
      <c r="A309" s="1" t="s">
        <v>412</v>
      </c>
      <c r="B309" s="1">
        <v>132400</v>
      </c>
      <c r="C309" s="1">
        <v>132700</v>
      </c>
      <c r="D309" s="1">
        <v>133300</v>
      </c>
    </row>
    <row r="310" spans="1:4" x14ac:dyDescent="0.25">
      <c r="A310" s="1" t="s">
        <v>413</v>
      </c>
      <c r="B310" s="1">
        <v>114400</v>
      </c>
      <c r="C310" s="1">
        <v>115700</v>
      </c>
      <c r="D310" s="1">
        <v>117100</v>
      </c>
    </row>
    <row r="311" spans="1:4" x14ac:dyDescent="0.25">
      <c r="A311" s="1" t="s">
        <v>414</v>
      </c>
      <c r="B311" s="1">
        <v>77000</v>
      </c>
      <c r="C311" s="1">
        <v>77400</v>
      </c>
      <c r="D311" s="1">
        <v>77900</v>
      </c>
    </row>
    <row r="312" spans="1:4" x14ac:dyDescent="0.25">
      <c r="A312" s="1" t="s">
        <v>415</v>
      </c>
      <c r="B312" s="1">
        <v>93000</v>
      </c>
      <c r="C312" s="1">
        <v>93300</v>
      </c>
      <c r="D312" s="1">
        <v>94000</v>
      </c>
    </row>
    <row r="313" spans="1:4" x14ac:dyDescent="0.25">
      <c r="A313" s="1" t="s">
        <v>416</v>
      </c>
      <c r="B313" s="1">
        <v>83400</v>
      </c>
      <c r="C313" s="1">
        <v>83500</v>
      </c>
      <c r="D313" s="1">
        <v>83600</v>
      </c>
    </row>
    <row r="314" spans="1:4" x14ac:dyDescent="0.25">
      <c r="A314" s="1" t="s">
        <v>417</v>
      </c>
      <c r="B314" s="1">
        <v>124500</v>
      </c>
      <c r="C314" s="1">
        <v>124400</v>
      </c>
      <c r="D314" s="1">
        <v>124300</v>
      </c>
    </row>
    <row r="315" spans="1:4" x14ac:dyDescent="0.25">
      <c r="A315" s="1" t="s">
        <v>418</v>
      </c>
      <c r="B315" s="1">
        <v>63500</v>
      </c>
      <c r="C315" s="1">
        <v>63700</v>
      </c>
      <c r="D315" s="1">
        <v>64000</v>
      </c>
    </row>
    <row r="316" spans="1:4" x14ac:dyDescent="0.25">
      <c r="A316" s="1" t="s">
        <v>419</v>
      </c>
      <c r="B316" s="1">
        <v>52900</v>
      </c>
      <c r="C316" s="1">
        <v>53300</v>
      </c>
      <c r="D316" s="1">
        <v>53700</v>
      </c>
    </row>
    <row r="317" spans="1:4" x14ac:dyDescent="0.25">
      <c r="A317" s="1" t="s">
        <v>420</v>
      </c>
      <c r="B317" s="1">
        <v>47300</v>
      </c>
      <c r="C317" s="1">
        <v>47700</v>
      </c>
      <c r="D317" s="1">
        <v>47900</v>
      </c>
    </row>
    <row r="318" spans="1:4" x14ac:dyDescent="0.25">
      <c r="A318" s="1" t="s">
        <v>421</v>
      </c>
      <c r="B318" s="1">
        <v>87000</v>
      </c>
      <c r="C318" s="1">
        <v>87200</v>
      </c>
      <c r="D318" s="1">
        <v>87300</v>
      </c>
    </row>
    <row r="319" spans="1:4" x14ac:dyDescent="0.25">
      <c r="A319" s="1" t="s">
        <v>422</v>
      </c>
      <c r="B319" s="1">
        <v>67800</v>
      </c>
      <c r="C319" s="1">
        <v>67900</v>
      </c>
      <c r="D319" s="1">
        <v>69000</v>
      </c>
    </row>
    <row r="320" spans="1:4" x14ac:dyDescent="0.25">
      <c r="A320" s="1" t="s">
        <v>423</v>
      </c>
      <c r="B320" s="1">
        <v>45100</v>
      </c>
      <c r="C320" s="1">
        <v>45200</v>
      </c>
      <c r="D320" s="1">
        <v>45200</v>
      </c>
    </row>
    <row r="321" spans="1:4" x14ac:dyDescent="0.25">
      <c r="A321" s="1" t="s">
        <v>424</v>
      </c>
      <c r="B321" s="1">
        <v>98600</v>
      </c>
      <c r="C321" s="1">
        <v>99000</v>
      </c>
      <c r="D321" s="1">
        <v>99300</v>
      </c>
    </row>
    <row r="322" spans="1:4" x14ac:dyDescent="0.25">
      <c r="A322" s="1" t="s">
        <v>425</v>
      </c>
      <c r="B322" s="1">
        <v>65000</v>
      </c>
      <c r="C322" s="1">
        <v>65000</v>
      </c>
      <c r="D322" s="1">
        <v>65100</v>
      </c>
    </row>
    <row r="323" spans="1:4" x14ac:dyDescent="0.25">
      <c r="A323" s="1" t="s">
        <v>426</v>
      </c>
      <c r="B323" s="1">
        <v>114000</v>
      </c>
      <c r="C323" s="1">
        <v>114900</v>
      </c>
      <c r="D323" s="1">
        <v>115600</v>
      </c>
    </row>
    <row r="324" spans="1:4" x14ac:dyDescent="0.25">
      <c r="A324" s="1" t="s">
        <v>427</v>
      </c>
      <c r="B324" s="1">
        <v>82800</v>
      </c>
      <c r="C324" s="1">
        <v>82600</v>
      </c>
      <c r="D324" s="1">
        <v>83200</v>
      </c>
    </row>
    <row r="325" spans="1:4" x14ac:dyDescent="0.25">
      <c r="A325" s="1" t="s">
        <v>428</v>
      </c>
      <c r="B325" s="1">
        <v>82000</v>
      </c>
      <c r="C325" s="1">
        <v>81900</v>
      </c>
      <c r="D325" s="1">
        <v>82200</v>
      </c>
    </row>
    <row r="326" spans="1:4" x14ac:dyDescent="0.25">
      <c r="A326" s="1" t="s">
        <v>429</v>
      </c>
      <c r="B326" s="1">
        <v>119300</v>
      </c>
      <c r="C326" s="1">
        <v>120700</v>
      </c>
      <c r="D326" s="1">
        <v>121900</v>
      </c>
    </row>
    <row r="327" spans="1:4" x14ac:dyDescent="0.25">
      <c r="A327" s="1" t="s">
        <v>430</v>
      </c>
      <c r="B327" s="1">
        <v>111900</v>
      </c>
      <c r="C327" s="1">
        <v>112500</v>
      </c>
      <c r="D327" s="1">
        <v>113100</v>
      </c>
    </row>
    <row r="328" spans="1:4" x14ac:dyDescent="0.25">
      <c r="A328" s="1" t="s">
        <v>431</v>
      </c>
      <c r="B328" s="1">
        <v>80600</v>
      </c>
      <c r="C328" s="1">
        <v>81500</v>
      </c>
      <c r="D328" s="1">
        <v>82300</v>
      </c>
    </row>
    <row r="329" spans="1:4" x14ac:dyDescent="0.25">
      <c r="A329" s="1" t="s">
        <v>432</v>
      </c>
      <c r="B329" s="1">
        <v>108600</v>
      </c>
      <c r="C329" s="1">
        <v>109000</v>
      </c>
      <c r="D329" s="1">
        <v>109400</v>
      </c>
    </row>
    <row r="330" spans="1:4" x14ac:dyDescent="0.25">
      <c r="A330" s="1" t="s">
        <v>433</v>
      </c>
      <c r="B330" s="1">
        <v>112900</v>
      </c>
      <c r="C330" s="1">
        <v>113800</v>
      </c>
      <c r="D330" s="1">
        <v>114900</v>
      </c>
    </row>
    <row r="331" spans="1:4" x14ac:dyDescent="0.25">
      <c r="A331" s="1" t="s">
        <v>434</v>
      </c>
      <c r="B331" s="1">
        <v>160700</v>
      </c>
      <c r="C331" s="1">
        <v>160900</v>
      </c>
      <c r="D331" s="1">
        <v>162100</v>
      </c>
    </row>
    <row r="332" spans="1:4" x14ac:dyDescent="0.25">
      <c r="A332" s="1" t="s">
        <v>435</v>
      </c>
      <c r="B332" s="1">
        <v>109300</v>
      </c>
      <c r="C332" s="1">
        <v>109900</v>
      </c>
      <c r="D332" s="1">
        <v>110600</v>
      </c>
    </row>
    <row r="333" spans="1:4" x14ac:dyDescent="0.25">
      <c r="A333" s="1" t="s">
        <v>436</v>
      </c>
      <c r="B333" s="1">
        <v>35100</v>
      </c>
      <c r="C333" s="1">
        <v>35000</v>
      </c>
      <c r="D333" s="1">
        <v>34600</v>
      </c>
    </row>
    <row r="334" spans="1:4" x14ac:dyDescent="0.25">
      <c r="A334" s="1" t="s">
        <v>154</v>
      </c>
      <c r="B334" s="1">
        <v>69900</v>
      </c>
      <c r="C334" s="1">
        <v>69800</v>
      </c>
      <c r="D334" s="1">
        <v>69900</v>
      </c>
    </row>
    <row r="335" spans="1:4" x14ac:dyDescent="0.25">
      <c r="A335" s="1" t="s">
        <v>155</v>
      </c>
      <c r="B335" s="1">
        <v>120300</v>
      </c>
      <c r="C335" s="1">
        <v>121200</v>
      </c>
      <c r="D335" s="1">
        <v>121500</v>
      </c>
    </row>
    <row r="336" spans="1:4" x14ac:dyDescent="0.25">
      <c r="A336" s="1" t="s">
        <v>156</v>
      </c>
      <c r="B336" s="1">
        <v>114600</v>
      </c>
      <c r="C336" s="1">
        <v>114700</v>
      </c>
      <c r="D336" s="1">
        <v>115300</v>
      </c>
    </row>
    <row r="337" spans="1:4" x14ac:dyDescent="0.25">
      <c r="A337" s="1" t="s">
        <v>157</v>
      </c>
      <c r="B337" s="1">
        <v>94400</v>
      </c>
      <c r="C337" s="1">
        <v>94200</v>
      </c>
      <c r="D337" s="1">
        <v>93900</v>
      </c>
    </row>
    <row r="338" spans="1:4" x14ac:dyDescent="0.25">
      <c r="A338" s="1" t="s">
        <v>158</v>
      </c>
      <c r="B338" s="1">
        <v>152000</v>
      </c>
      <c r="C338" s="1">
        <v>152100</v>
      </c>
      <c r="D338" s="1">
        <v>152700</v>
      </c>
    </row>
    <row r="339" spans="1:4" x14ac:dyDescent="0.25">
      <c r="A339" s="1" t="s">
        <v>159</v>
      </c>
      <c r="B339" s="1">
        <v>133300</v>
      </c>
      <c r="C339" s="1">
        <v>134000</v>
      </c>
      <c r="D339" s="1">
        <v>135100</v>
      </c>
    </row>
    <row r="340" spans="1:4" x14ac:dyDescent="0.25">
      <c r="A340" s="1" t="s">
        <v>160</v>
      </c>
      <c r="B340" s="1">
        <v>133100</v>
      </c>
      <c r="C340" s="1">
        <v>132900</v>
      </c>
      <c r="D340" s="1">
        <v>133100</v>
      </c>
    </row>
    <row r="341" spans="1:4" x14ac:dyDescent="0.25">
      <c r="A341" s="1" t="s">
        <v>161</v>
      </c>
      <c r="B341" s="1">
        <v>74600</v>
      </c>
      <c r="C341" s="1">
        <v>75200</v>
      </c>
      <c r="D341" s="1">
        <v>75300</v>
      </c>
    </row>
    <row r="342" spans="1:4" x14ac:dyDescent="0.25">
      <c r="A342" s="1" t="s">
        <v>162</v>
      </c>
      <c r="B342" s="1">
        <v>121600</v>
      </c>
      <c r="C342" s="1">
        <v>122000</v>
      </c>
      <c r="D342" s="1">
        <v>122600</v>
      </c>
    </row>
    <row r="343" spans="1:4" x14ac:dyDescent="0.25">
      <c r="A343" s="1" t="s">
        <v>163</v>
      </c>
      <c r="B343" s="1">
        <v>182800</v>
      </c>
      <c r="C343" s="1">
        <v>183000</v>
      </c>
      <c r="D343" s="1">
        <v>184000</v>
      </c>
    </row>
    <row r="344" spans="1:4" x14ac:dyDescent="0.25">
      <c r="A344" s="1" t="s">
        <v>164</v>
      </c>
      <c r="B344" s="1">
        <v>235600</v>
      </c>
      <c r="C344" s="1">
        <v>237300</v>
      </c>
      <c r="D344" s="1">
        <v>238700</v>
      </c>
    </row>
    <row r="345" spans="1:4" x14ac:dyDescent="0.25">
      <c r="A345" s="1" t="s">
        <v>165</v>
      </c>
      <c r="B345" s="1">
        <v>139500</v>
      </c>
      <c r="C345" s="1">
        <v>139600</v>
      </c>
      <c r="D345" s="1">
        <v>139900</v>
      </c>
    </row>
    <row r="346" spans="1:4" x14ac:dyDescent="0.25">
      <c r="A346" s="1" t="s">
        <v>166</v>
      </c>
      <c r="B346" s="1">
        <v>137800</v>
      </c>
      <c r="C346" s="1">
        <v>138500</v>
      </c>
      <c r="D346" s="1">
        <v>139400</v>
      </c>
    </row>
    <row r="347" spans="1:4" x14ac:dyDescent="0.25">
      <c r="A347" s="1" t="s">
        <v>167</v>
      </c>
      <c r="B347" s="1">
        <v>126200</v>
      </c>
      <c r="C347" s="1">
        <v>126400</v>
      </c>
      <c r="D347" s="1">
        <v>126700</v>
      </c>
    </row>
    <row r="348" spans="1:4" x14ac:dyDescent="0.25">
      <c r="A348" s="1" t="s">
        <v>168</v>
      </c>
      <c r="B348" s="1">
        <v>337700</v>
      </c>
      <c r="C348" s="1">
        <v>341400</v>
      </c>
      <c r="D348" s="1">
        <v>345400</v>
      </c>
    </row>
    <row r="349" spans="1:4" x14ac:dyDescent="0.25">
      <c r="A349" s="1" t="s">
        <v>169</v>
      </c>
      <c r="B349" s="1">
        <v>234700</v>
      </c>
      <c r="C349" s="1">
        <v>234500</v>
      </c>
      <c r="D349" s="1">
        <v>234400</v>
      </c>
    </row>
    <row r="350" spans="1:4" x14ac:dyDescent="0.25">
      <c r="A350" s="1" t="s">
        <v>170</v>
      </c>
      <c r="B350" s="1">
        <v>58200</v>
      </c>
      <c r="C350" s="1">
        <v>58500</v>
      </c>
      <c r="D350" s="1">
        <v>58900</v>
      </c>
    </row>
    <row r="351" spans="1:4" x14ac:dyDescent="0.25">
      <c r="A351" s="1" t="s">
        <v>171</v>
      </c>
      <c r="B351" s="1">
        <v>177200</v>
      </c>
      <c r="C351" s="1">
        <v>178100</v>
      </c>
      <c r="D351" s="1">
        <v>178800</v>
      </c>
    </row>
    <row r="352" spans="1:4" x14ac:dyDescent="0.25">
      <c r="A352" s="1" t="s">
        <v>172</v>
      </c>
      <c r="B352" s="1">
        <v>69900</v>
      </c>
      <c r="C352" s="1">
        <v>69800</v>
      </c>
      <c r="D352" s="1">
        <v>69800</v>
      </c>
    </row>
    <row r="353" spans="1:4" x14ac:dyDescent="0.25">
      <c r="A353" s="1" t="s">
        <v>173</v>
      </c>
      <c r="B353" s="1">
        <v>91200</v>
      </c>
      <c r="C353" s="1">
        <v>91100</v>
      </c>
      <c r="D353" s="1">
        <v>91200</v>
      </c>
    </row>
    <row r="354" spans="1:4" x14ac:dyDescent="0.25">
      <c r="A354" s="1" t="s">
        <v>174</v>
      </c>
      <c r="B354" s="1">
        <v>90600</v>
      </c>
      <c r="C354" s="1">
        <v>91000</v>
      </c>
      <c r="D354" s="1">
        <v>91500</v>
      </c>
    </row>
    <row r="355" spans="1:4" x14ac:dyDescent="0.25">
      <c r="A355" s="1" t="s">
        <v>175</v>
      </c>
      <c r="B355" s="1">
        <v>143800</v>
      </c>
      <c r="C355" s="1">
        <v>144800</v>
      </c>
      <c r="D355" s="1">
        <v>145800</v>
      </c>
    </row>
    <row r="356" spans="1:4" x14ac:dyDescent="0.25">
      <c r="A356" s="1" t="s">
        <v>176</v>
      </c>
      <c r="B356" s="1">
        <v>217000</v>
      </c>
      <c r="C356" s="1">
        <v>219700</v>
      </c>
      <c r="D356" s="1">
        <v>222500</v>
      </c>
    </row>
    <row r="357" spans="1:4" x14ac:dyDescent="0.25">
      <c r="A357" s="1" t="s">
        <v>177</v>
      </c>
      <c r="B357" s="1">
        <v>249000</v>
      </c>
      <c r="C357" s="1">
        <v>251400</v>
      </c>
      <c r="D357" s="1">
        <v>253700</v>
      </c>
    </row>
    <row r="358" spans="1:4" x14ac:dyDescent="0.25">
      <c r="A358" s="1" t="s">
        <v>178</v>
      </c>
      <c r="B358" s="1">
        <v>114800</v>
      </c>
      <c r="C358" s="1">
        <v>115400</v>
      </c>
      <c r="D358" s="1">
        <v>116200</v>
      </c>
    </row>
    <row r="359" spans="1:4" x14ac:dyDescent="0.25">
      <c r="A359" s="1" t="s">
        <v>179</v>
      </c>
      <c r="B359" s="1">
        <v>89500</v>
      </c>
      <c r="C359" s="1">
        <v>88600</v>
      </c>
      <c r="D359" s="1">
        <v>88900</v>
      </c>
    </row>
    <row r="360" spans="1:4" x14ac:dyDescent="0.25">
      <c r="A360" s="1" t="s">
        <v>180</v>
      </c>
      <c r="B360" s="1">
        <v>51300</v>
      </c>
      <c r="C360" s="1">
        <v>51300</v>
      </c>
      <c r="D360" s="1">
        <v>51500</v>
      </c>
    </row>
    <row r="361" spans="1:4" x14ac:dyDescent="0.25">
      <c r="A361" s="1" t="s">
        <v>181</v>
      </c>
      <c r="B361" s="1">
        <v>151200</v>
      </c>
      <c r="C361" s="1">
        <v>151100</v>
      </c>
      <c r="D361" s="1">
        <v>151400</v>
      </c>
    </row>
    <row r="362" spans="1:4" x14ac:dyDescent="0.25">
      <c r="A362" s="1" t="s">
        <v>182</v>
      </c>
      <c r="B362" s="1">
        <v>145200</v>
      </c>
      <c r="C362" s="1">
        <v>146100</v>
      </c>
      <c r="D362" s="1">
        <v>147200</v>
      </c>
    </row>
    <row r="363" spans="1:4" x14ac:dyDescent="0.25">
      <c r="A363" s="1" t="s">
        <v>183</v>
      </c>
      <c r="B363" s="1">
        <v>122100</v>
      </c>
      <c r="C363" s="1">
        <v>122400</v>
      </c>
      <c r="D363" s="1">
        <v>122700</v>
      </c>
    </row>
    <row r="364" spans="1:4" x14ac:dyDescent="0.25">
      <c r="A364" s="1" t="s">
        <v>184</v>
      </c>
      <c r="B364" s="1">
        <v>105000</v>
      </c>
      <c r="C364" s="1">
        <v>104900</v>
      </c>
      <c r="D364" s="1">
        <v>105000</v>
      </c>
    </row>
    <row r="365" spans="1:4" x14ac:dyDescent="0.25">
      <c r="A365" s="1" t="s">
        <v>185</v>
      </c>
      <c r="B365" s="1">
        <v>98300</v>
      </c>
      <c r="C365" s="1">
        <v>99100</v>
      </c>
      <c r="D365" s="1">
        <v>99900</v>
      </c>
    </row>
    <row r="366" spans="1:4" x14ac:dyDescent="0.25">
      <c r="A366" s="1" t="s">
        <v>186</v>
      </c>
      <c r="B366" s="1">
        <v>90000</v>
      </c>
      <c r="C366" s="1">
        <v>90400</v>
      </c>
      <c r="D366" s="1">
        <v>90800</v>
      </c>
    </row>
    <row r="367" spans="1:4" x14ac:dyDescent="0.25">
      <c r="A367" s="1" t="s">
        <v>187</v>
      </c>
      <c r="B367" s="1">
        <v>463200</v>
      </c>
      <c r="C367" s="1">
        <v>469900</v>
      </c>
      <c r="D367" s="1">
        <v>477900</v>
      </c>
    </row>
    <row r="368" spans="1:4" x14ac:dyDescent="0.25">
      <c r="A368" s="1" t="s">
        <v>188</v>
      </c>
      <c r="B368" s="1">
        <v>27400</v>
      </c>
      <c r="C368" s="1">
        <v>27600</v>
      </c>
      <c r="D368" s="1">
        <v>27700</v>
      </c>
    </row>
    <row r="369" spans="1:4" x14ac:dyDescent="0.25">
      <c r="A369" s="1" t="s">
        <v>189</v>
      </c>
      <c r="B369" s="1">
        <v>154200</v>
      </c>
      <c r="C369" s="1">
        <v>155100</v>
      </c>
      <c r="D369" s="1">
        <v>156300</v>
      </c>
    </row>
    <row r="370" spans="1:4" x14ac:dyDescent="0.25">
      <c r="A370" s="1" t="s">
        <v>190</v>
      </c>
      <c r="B370" s="1">
        <v>361400</v>
      </c>
      <c r="C370" s="1">
        <v>362600</v>
      </c>
      <c r="D370" s="1">
        <v>365300</v>
      </c>
    </row>
    <row r="371" spans="1:4" x14ac:dyDescent="0.25">
      <c r="A371" s="1" t="s">
        <v>191</v>
      </c>
      <c r="B371" s="1">
        <v>581600</v>
      </c>
      <c r="C371" s="1">
        <v>586500</v>
      </c>
      <c r="D371" s="1">
        <v>593100</v>
      </c>
    </row>
    <row r="372" spans="1:4" x14ac:dyDescent="0.25">
      <c r="A372" s="1" t="s">
        <v>192</v>
      </c>
      <c r="B372" s="1">
        <v>228800</v>
      </c>
      <c r="C372" s="1">
        <v>230700</v>
      </c>
      <c r="D372" s="1">
        <v>232700</v>
      </c>
    </row>
    <row r="373" spans="1:4" x14ac:dyDescent="0.25">
      <c r="A373" s="1" t="s">
        <v>193</v>
      </c>
      <c r="B373" s="1">
        <v>81700</v>
      </c>
      <c r="C373" s="1">
        <v>81500</v>
      </c>
      <c r="D373" s="1">
        <v>81200</v>
      </c>
    </row>
    <row r="374" spans="1:4" x14ac:dyDescent="0.25">
      <c r="A374" s="1" t="s">
        <v>194</v>
      </c>
      <c r="B374" s="1">
        <v>81900</v>
      </c>
      <c r="C374" s="1">
        <v>82400</v>
      </c>
      <c r="D374" s="1">
        <v>83500</v>
      </c>
    </row>
    <row r="375" spans="1:4" x14ac:dyDescent="0.25">
      <c r="A375" s="1" t="s">
        <v>195</v>
      </c>
      <c r="B375" s="1">
        <v>93200</v>
      </c>
      <c r="C375" s="1">
        <v>93700</v>
      </c>
      <c r="D375" s="1">
        <v>93500</v>
      </c>
    </row>
    <row r="376" spans="1:4" x14ac:dyDescent="0.25">
      <c r="A376" s="1" t="s">
        <v>196</v>
      </c>
      <c r="B376" s="1">
        <v>137800</v>
      </c>
      <c r="C376" s="1">
        <v>137800</v>
      </c>
      <c r="D376" s="1">
        <v>138100</v>
      </c>
    </row>
    <row r="377" spans="1:4" x14ac:dyDescent="0.25">
      <c r="A377" s="1" t="s">
        <v>197</v>
      </c>
      <c r="B377" s="1">
        <v>335200</v>
      </c>
      <c r="C377" s="1">
        <v>336300</v>
      </c>
      <c r="D377" s="1">
        <v>337700</v>
      </c>
    </row>
    <row r="378" spans="1:4" x14ac:dyDescent="0.25">
      <c r="A378" s="1" t="s">
        <v>198</v>
      </c>
      <c r="B378" s="1">
        <v>20900</v>
      </c>
      <c r="C378" s="1">
        <v>21200</v>
      </c>
      <c r="D378" s="1">
        <v>21400</v>
      </c>
    </row>
    <row r="379" spans="1:4" x14ac:dyDescent="0.25">
      <c r="A379" s="1" t="s">
        <v>199</v>
      </c>
      <c r="B379" s="1">
        <v>144400</v>
      </c>
      <c r="C379" s="1">
        <v>145600</v>
      </c>
      <c r="D379" s="1">
        <v>146900</v>
      </c>
    </row>
    <row r="380" spans="1:4" x14ac:dyDescent="0.25">
      <c r="A380" s="1" t="s">
        <v>200</v>
      </c>
      <c r="B380" s="1">
        <v>173000</v>
      </c>
      <c r="C380" s="1">
        <v>173700</v>
      </c>
      <c r="D380" s="1">
        <v>174700</v>
      </c>
    </row>
    <row r="381" spans="1:4" x14ac:dyDescent="0.25">
      <c r="A381" s="1" t="s">
        <v>201</v>
      </c>
      <c r="B381" s="1">
        <v>113600</v>
      </c>
      <c r="C381" s="1">
        <v>113700</v>
      </c>
      <c r="D381" s="1">
        <v>113900</v>
      </c>
    </row>
    <row r="382" spans="1:4" x14ac:dyDescent="0.25">
      <c r="A382" s="1" t="s">
        <v>202</v>
      </c>
      <c r="B382" s="1">
        <v>22800</v>
      </c>
      <c r="C382" s="1">
        <v>23100</v>
      </c>
      <c r="D382" s="1">
        <v>23200</v>
      </c>
    </row>
    <row r="383" spans="1:4" x14ac:dyDescent="0.25">
      <c r="A383" s="1" t="s">
        <v>203</v>
      </c>
      <c r="B383" s="1">
        <v>112500</v>
      </c>
      <c r="C383" s="1">
        <v>112600</v>
      </c>
      <c r="D383" s="1">
        <v>113000</v>
      </c>
    </row>
    <row r="384" spans="1:4" x14ac:dyDescent="0.25">
      <c r="A384" s="1" t="s">
        <v>204</v>
      </c>
      <c r="B384" s="1">
        <v>312200</v>
      </c>
      <c r="C384" s="1">
        <v>313200</v>
      </c>
      <c r="D384" s="1">
        <v>313900</v>
      </c>
    </row>
    <row r="385" spans="1:4" x14ac:dyDescent="0.25">
      <c r="A385" s="1" t="s">
        <v>205</v>
      </c>
      <c r="B385" s="1">
        <v>88700</v>
      </c>
      <c r="C385" s="1">
        <v>89600</v>
      </c>
      <c r="D385" s="1">
        <v>90300</v>
      </c>
    </row>
    <row r="386" spans="1:4" x14ac:dyDescent="0.25">
      <c r="A386" s="1" t="s">
        <v>206</v>
      </c>
      <c r="B386" s="1">
        <v>91100</v>
      </c>
      <c r="C386" s="1">
        <v>90800</v>
      </c>
      <c r="D386" s="1">
        <v>90600</v>
      </c>
    </row>
    <row r="387" spans="1:4" x14ac:dyDescent="0.25">
      <c r="A387" s="1" t="s">
        <v>207</v>
      </c>
      <c r="B387" s="1">
        <v>173000</v>
      </c>
      <c r="C387" s="1">
        <v>174100</v>
      </c>
      <c r="D387" s="1">
        <v>175300</v>
      </c>
    </row>
    <row r="388" spans="1:4" x14ac:dyDescent="0.25">
      <c r="A388" s="1" t="s">
        <v>208</v>
      </c>
      <c r="B388" s="1">
        <v>53200</v>
      </c>
      <c r="C388" s="1">
        <v>53400</v>
      </c>
      <c r="D388" s="1">
        <v>53600</v>
      </c>
    </row>
    <row r="389" spans="1:4" x14ac:dyDescent="0.25">
      <c r="A389" s="1" t="s">
        <v>209</v>
      </c>
      <c r="B389" s="1">
        <v>77700</v>
      </c>
      <c r="C389" s="1">
        <v>77900</v>
      </c>
      <c r="D389" s="1">
        <v>78000</v>
      </c>
    </row>
    <row r="390" spans="1:4" x14ac:dyDescent="0.25">
      <c r="A390" s="1" t="s">
        <v>210</v>
      </c>
      <c r="B390" s="1">
        <v>58600</v>
      </c>
      <c r="C390" s="1">
        <v>59100</v>
      </c>
      <c r="D390" s="1">
        <v>59700</v>
      </c>
    </row>
    <row r="391" spans="1:4" x14ac:dyDescent="0.25">
      <c r="A391" s="1" t="s">
        <v>211</v>
      </c>
      <c r="B391" s="1">
        <v>63400</v>
      </c>
      <c r="C391" s="1">
        <v>63700</v>
      </c>
      <c r="D391" s="1">
        <v>64100</v>
      </c>
    </row>
    <row r="392" spans="1:4" x14ac:dyDescent="0.25">
      <c r="A392" s="1" t="s">
        <v>212</v>
      </c>
      <c r="B392" s="1">
        <v>30800</v>
      </c>
      <c r="C392" s="1">
        <v>31000</v>
      </c>
      <c r="D392" s="1">
        <v>31300</v>
      </c>
    </row>
    <row r="393" spans="1:4" x14ac:dyDescent="0.25">
      <c r="A393" s="1" t="s">
        <v>213</v>
      </c>
      <c r="B393" s="1">
        <v>47500</v>
      </c>
      <c r="C393" s="1">
        <v>47800</v>
      </c>
      <c r="D393" s="1">
        <v>48300</v>
      </c>
    </row>
    <row r="394" spans="1:4" x14ac:dyDescent="0.25">
      <c r="A394" s="1" t="s">
        <v>214</v>
      </c>
      <c r="B394" s="1">
        <v>279000</v>
      </c>
      <c r="C394" s="1">
        <v>280500</v>
      </c>
      <c r="D394" s="1">
        <v>280900</v>
      </c>
    </row>
    <row r="395" spans="1:4" x14ac:dyDescent="0.25">
      <c r="A395" s="1" t="s">
        <v>215</v>
      </c>
      <c r="B395" s="1">
        <v>39300</v>
      </c>
      <c r="C395" s="1">
        <v>39300</v>
      </c>
      <c r="D395" s="1">
        <v>39100</v>
      </c>
    </row>
    <row r="396" spans="1:4" x14ac:dyDescent="0.25">
      <c r="A396" s="1" t="s">
        <v>216</v>
      </c>
      <c r="B396" s="1">
        <v>66800</v>
      </c>
      <c r="C396" s="1">
        <v>67100</v>
      </c>
      <c r="D396" s="1">
        <v>67400</v>
      </c>
    </row>
    <row r="397" spans="1:4" x14ac:dyDescent="0.25">
      <c r="A397" s="1" t="s">
        <v>217</v>
      </c>
      <c r="B397" s="1">
        <v>58600</v>
      </c>
      <c r="C397" s="1">
        <v>58900</v>
      </c>
      <c r="D397" s="1">
        <v>59000</v>
      </c>
    </row>
    <row r="398" spans="1:4" x14ac:dyDescent="0.25">
      <c r="A398" s="1" t="s">
        <v>218</v>
      </c>
      <c r="B398" s="1">
        <v>36200</v>
      </c>
      <c r="C398" s="1">
        <v>36600</v>
      </c>
      <c r="D398" s="1">
        <v>37100</v>
      </c>
    </row>
    <row r="399" spans="1:4" x14ac:dyDescent="0.25">
      <c r="A399" s="1" t="s">
        <v>219</v>
      </c>
      <c r="B399" s="1">
        <v>91100</v>
      </c>
      <c r="C399" s="1">
        <v>92200</v>
      </c>
      <c r="D399" s="1">
        <v>93300</v>
      </c>
    </row>
    <row r="400" spans="1:4" x14ac:dyDescent="0.25">
      <c r="A400" s="1" t="s">
        <v>220</v>
      </c>
      <c r="B400" s="1">
        <v>108400</v>
      </c>
      <c r="C400" s="1">
        <v>108300</v>
      </c>
      <c r="D400" s="1">
        <v>108300</v>
      </c>
    </row>
    <row r="401" spans="1:4" x14ac:dyDescent="0.25">
      <c r="A401" s="1" t="s">
        <v>221</v>
      </c>
      <c r="B401" s="1">
        <v>69300</v>
      </c>
      <c r="C401" s="1">
        <v>69700</v>
      </c>
      <c r="D401" s="1">
        <v>69900</v>
      </c>
    </row>
    <row r="402" spans="1:4" x14ac:dyDescent="0.25">
      <c r="A402" s="1" t="s">
        <v>222</v>
      </c>
      <c r="B402" s="1">
        <v>56300</v>
      </c>
      <c r="C402" s="1">
        <v>57300</v>
      </c>
      <c r="D402" s="1">
        <v>58100</v>
      </c>
    </row>
    <row r="403" spans="1:4" x14ac:dyDescent="0.25">
      <c r="A403" s="1" t="s">
        <v>223</v>
      </c>
      <c r="B403" s="1">
        <v>61300</v>
      </c>
      <c r="C403" s="1">
        <v>61800</v>
      </c>
      <c r="D403" s="1">
        <v>62000</v>
      </c>
    </row>
    <row r="404" spans="1:4" x14ac:dyDescent="0.25">
      <c r="A404" s="1" t="s">
        <v>224</v>
      </c>
      <c r="B404" s="1">
        <v>32100</v>
      </c>
      <c r="C404" s="1">
        <v>32200</v>
      </c>
      <c r="D404" s="1">
        <v>32100</v>
      </c>
    </row>
    <row r="405" spans="1:4" x14ac:dyDescent="0.25">
      <c r="A405" s="1" t="s">
        <v>225</v>
      </c>
      <c r="B405" s="1">
        <v>33300</v>
      </c>
      <c r="C405" s="1">
        <v>33300</v>
      </c>
      <c r="D405" s="1">
        <v>33600</v>
      </c>
    </row>
    <row r="406" spans="1:4" x14ac:dyDescent="0.25">
      <c r="A406" s="1" t="s">
        <v>226</v>
      </c>
      <c r="B406" s="1">
        <v>118000</v>
      </c>
      <c r="C406" s="1">
        <v>119400</v>
      </c>
      <c r="D406" s="1">
        <v>120500</v>
      </c>
    </row>
    <row r="407" spans="1:4" x14ac:dyDescent="0.25">
      <c r="A407" s="1" t="s">
        <v>227</v>
      </c>
      <c r="B407" s="1">
        <v>44100</v>
      </c>
      <c r="C407" s="1">
        <v>44700</v>
      </c>
      <c r="D407" s="1">
        <v>45100</v>
      </c>
    </row>
    <row r="408" spans="1:4" x14ac:dyDescent="0.25">
      <c r="A408" s="1" t="s">
        <v>228</v>
      </c>
      <c r="B408" s="1">
        <v>17000</v>
      </c>
      <c r="C408" s="1">
        <v>17000</v>
      </c>
      <c r="D408" s="1">
        <v>17100</v>
      </c>
    </row>
    <row r="409" spans="1:4" x14ac:dyDescent="0.25">
      <c r="A409" s="1" t="s">
        <v>229</v>
      </c>
      <c r="B409" s="1">
        <v>98100</v>
      </c>
      <c r="C409" s="1">
        <v>99100</v>
      </c>
      <c r="D409" s="1">
        <v>100000</v>
      </c>
    </row>
    <row r="410" spans="1:4" x14ac:dyDescent="0.25">
      <c r="A410" s="1" t="s">
        <v>230</v>
      </c>
      <c r="B410" s="1">
        <v>84200</v>
      </c>
      <c r="C410" s="1">
        <v>84700</v>
      </c>
      <c r="D410" s="1">
        <v>85000</v>
      </c>
    </row>
    <row r="411" spans="1:4" x14ac:dyDescent="0.25">
      <c r="A411" s="1" t="s">
        <v>231</v>
      </c>
      <c r="B411" s="1">
        <v>78700</v>
      </c>
      <c r="C411" s="1">
        <v>79000</v>
      </c>
      <c r="D411" s="1">
        <v>79200</v>
      </c>
    </row>
    <row r="412" spans="1:4" x14ac:dyDescent="0.25">
      <c r="A412" s="1" t="s">
        <v>232</v>
      </c>
      <c r="B412" s="1">
        <v>50700</v>
      </c>
      <c r="C412" s="1">
        <v>51100</v>
      </c>
      <c r="D412" s="1">
        <v>51500</v>
      </c>
    </row>
    <row r="413" spans="1:4" x14ac:dyDescent="0.25">
      <c r="A413" s="1" t="s">
        <v>233</v>
      </c>
      <c r="B413" s="1">
        <v>39700</v>
      </c>
      <c r="C413" s="1">
        <v>39800</v>
      </c>
      <c r="D413" s="1">
        <v>39900</v>
      </c>
    </row>
    <row r="414" spans="1:4" x14ac:dyDescent="0.25">
      <c r="A414" s="1" t="s">
        <v>234</v>
      </c>
      <c r="B414" s="1">
        <v>62260500</v>
      </c>
      <c r="C414" s="1">
        <v>62759500</v>
      </c>
      <c r="D414" s="1">
        <v>63285100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383"/>
  <sheetViews>
    <sheetView workbookViewId="0">
      <selection activeCell="A18" sqref="A18"/>
    </sheetView>
  </sheetViews>
  <sheetFormatPr defaultRowHeight="15" x14ac:dyDescent="0.25"/>
  <cols>
    <col min="1" max="1" width="35.85546875" bestFit="1" customWidth="1"/>
    <col min="2" max="2" width="17.7109375" bestFit="1" customWidth="1"/>
  </cols>
  <sheetData>
    <row r="1" spans="1:3" x14ac:dyDescent="0.25">
      <c r="A1" t="s">
        <v>405</v>
      </c>
      <c r="B1" t="s">
        <v>138</v>
      </c>
      <c r="C1" t="s">
        <v>499</v>
      </c>
    </row>
    <row r="2" spans="1:3" x14ac:dyDescent="0.25">
      <c r="A2" t="s">
        <v>236</v>
      </c>
      <c r="B2" t="s">
        <v>23</v>
      </c>
      <c r="C2" t="s">
        <v>499</v>
      </c>
    </row>
    <row r="3" spans="1:3" x14ac:dyDescent="0.25">
      <c r="A3" t="s">
        <v>261</v>
      </c>
      <c r="B3" t="s">
        <v>58</v>
      </c>
      <c r="C3" t="s">
        <v>499</v>
      </c>
    </row>
    <row r="4" spans="1:3" x14ac:dyDescent="0.25">
      <c r="A4" t="s">
        <v>406</v>
      </c>
      <c r="B4" t="s">
        <v>138</v>
      </c>
      <c r="C4" t="s">
        <v>499</v>
      </c>
    </row>
    <row r="5" spans="1:3" x14ac:dyDescent="0.25">
      <c r="A5" t="s">
        <v>290</v>
      </c>
      <c r="B5" t="s">
        <v>62</v>
      </c>
      <c r="C5" t="s">
        <v>499</v>
      </c>
    </row>
    <row r="6" spans="1:3" x14ac:dyDescent="0.25">
      <c r="A6" t="s">
        <v>377</v>
      </c>
      <c r="B6" t="s">
        <v>135</v>
      </c>
      <c r="C6" t="s">
        <v>499</v>
      </c>
    </row>
    <row r="7" spans="1:3" x14ac:dyDescent="0.25">
      <c r="A7" t="s">
        <v>475</v>
      </c>
      <c r="C7" t="s">
        <v>500</v>
      </c>
    </row>
    <row r="8" spans="1:3" x14ac:dyDescent="0.25">
      <c r="A8" t="s">
        <v>357</v>
      </c>
      <c r="B8" t="s">
        <v>132</v>
      </c>
      <c r="C8" t="s">
        <v>499</v>
      </c>
    </row>
    <row r="9" spans="1:3" x14ac:dyDescent="0.25">
      <c r="A9" t="s">
        <v>350</v>
      </c>
      <c r="B9" t="s">
        <v>86</v>
      </c>
      <c r="C9" t="s">
        <v>499</v>
      </c>
    </row>
    <row r="10" spans="1:3" x14ac:dyDescent="0.25">
      <c r="A10" t="s">
        <v>101</v>
      </c>
      <c r="C10" t="s">
        <v>501</v>
      </c>
    </row>
    <row r="11" spans="1:3" x14ac:dyDescent="0.25">
      <c r="A11" t="s">
        <v>102</v>
      </c>
      <c r="C11" t="s">
        <v>501</v>
      </c>
    </row>
    <row r="12" spans="1:3" x14ac:dyDescent="0.25">
      <c r="A12" t="s">
        <v>45</v>
      </c>
      <c r="C12" t="s">
        <v>502</v>
      </c>
    </row>
    <row r="13" spans="1:3" x14ac:dyDescent="0.25">
      <c r="A13" t="s">
        <v>237</v>
      </c>
      <c r="B13" t="s">
        <v>23</v>
      </c>
      <c r="C13" t="s">
        <v>499</v>
      </c>
    </row>
    <row r="14" spans="1:3" x14ac:dyDescent="0.25">
      <c r="A14" t="s">
        <v>321</v>
      </c>
      <c r="B14" t="s">
        <v>83</v>
      </c>
      <c r="C14" t="s">
        <v>499</v>
      </c>
    </row>
    <row r="15" spans="1:3" x14ac:dyDescent="0.25">
      <c r="A15" t="s">
        <v>366</v>
      </c>
      <c r="B15" t="s">
        <v>134</v>
      </c>
      <c r="C15" t="s">
        <v>499</v>
      </c>
    </row>
    <row r="16" spans="1:3" x14ac:dyDescent="0.25">
      <c r="A16" t="s">
        <v>291</v>
      </c>
      <c r="B16" t="s">
        <v>62</v>
      </c>
      <c r="C16" t="s">
        <v>499</v>
      </c>
    </row>
    <row r="17" spans="1:3" x14ac:dyDescent="0.25">
      <c r="A17" t="s">
        <v>139</v>
      </c>
      <c r="C17" t="s">
        <v>503</v>
      </c>
    </row>
    <row r="18" spans="1:3" x14ac:dyDescent="0.25">
      <c r="A18" t="s">
        <v>76</v>
      </c>
      <c r="C18" t="s">
        <v>503</v>
      </c>
    </row>
    <row r="19" spans="1:3" x14ac:dyDescent="0.25">
      <c r="A19" t="s">
        <v>476</v>
      </c>
      <c r="C19" t="s">
        <v>500</v>
      </c>
    </row>
    <row r="20" spans="1:3" x14ac:dyDescent="0.25">
      <c r="A20" t="s">
        <v>477</v>
      </c>
      <c r="C20" t="s">
        <v>500</v>
      </c>
    </row>
    <row r="21" spans="1:3" x14ac:dyDescent="0.25">
      <c r="A21" t="s">
        <v>103</v>
      </c>
      <c r="C21" t="s">
        <v>501</v>
      </c>
    </row>
    <row r="22" spans="1:3" x14ac:dyDescent="0.25">
      <c r="A22" t="s">
        <v>68</v>
      </c>
      <c r="C22" t="s">
        <v>502</v>
      </c>
    </row>
    <row r="23" spans="1:3" x14ac:dyDescent="0.25">
      <c r="A23" t="s">
        <v>269</v>
      </c>
      <c r="B23" t="s">
        <v>59</v>
      </c>
      <c r="C23" t="s">
        <v>499</v>
      </c>
    </row>
    <row r="24" spans="1:3" x14ac:dyDescent="0.25">
      <c r="A24" t="s">
        <v>17</v>
      </c>
      <c r="C24" t="s">
        <v>503</v>
      </c>
    </row>
    <row r="25" spans="1:3" x14ac:dyDescent="0.25">
      <c r="A25" t="s">
        <v>18</v>
      </c>
      <c r="C25" t="s">
        <v>503</v>
      </c>
    </row>
    <row r="26" spans="1:3" x14ac:dyDescent="0.25">
      <c r="A26" t="s">
        <v>262</v>
      </c>
      <c r="B26" t="s">
        <v>58</v>
      </c>
      <c r="C26" t="s">
        <v>499</v>
      </c>
    </row>
    <row r="27" spans="1:3" x14ac:dyDescent="0.25">
      <c r="A27" t="s">
        <v>24</v>
      </c>
      <c r="C27" t="s">
        <v>502</v>
      </c>
    </row>
    <row r="28" spans="1:3" x14ac:dyDescent="0.25">
      <c r="A28" t="s">
        <v>276</v>
      </c>
      <c r="B28" t="s">
        <v>60</v>
      </c>
      <c r="C28" t="s">
        <v>499</v>
      </c>
    </row>
    <row r="29" spans="1:3" x14ac:dyDescent="0.25">
      <c r="A29" t="s">
        <v>140</v>
      </c>
      <c r="C29" t="s">
        <v>503</v>
      </c>
    </row>
    <row r="30" spans="1:3" x14ac:dyDescent="0.25">
      <c r="A30" t="s">
        <v>120</v>
      </c>
      <c r="C30" t="s">
        <v>503</v>
      </c>
    </row>
    <row r="31" spans="1:3" x14ac:dyDescent="0.25">
      <c r="A31" t="s">
        <v>49</v>
      </c>
      <c r="C31" t="s">
        <v>502</v>
      </c>
    </row>
    <row r="32" spans="1:3" x14ac:dyDescent="0.25">
      <c r="A32" t="s">
        <v>322</v>
      </c>
      <c r="B32" t="s">
        <v>83</v>
      </c>
      <c r="C32" t="s">
        <v>499</v>
      </c>
    </row>
    <row r="33" spans="1:3" x14ac:dyDescent="0.25">
      <c r="A33" t="s">
        <v>343</v>
      </c>
      <c r="B33" t="s">
        <v>85</v>
      </c>
      <c r="C33" t="s">
        <v>499</v>
      </c>
    </row>
    <row r="34" spans="1:3" x14ac:dyDescent="0.25">
      <c r="A34" t="s">
        <v>104</v>
      </c>
      <c r="C34" t="s">
        <v>501</v>
      </c>
    </row>
    <row r="35" spans="1:3" x14ac:dyDescent="0.25">
      <c r="A35" t="s">
        <v>323</v>
      </c>
      <c r="B35" t="s">
        <v>83</v>
      </c>
      <c r="C35" t="s">
        <v>499</v>
      </c>
    </row>
    <row r="36" spans="1:3" x14ac:dyDescent="0.25">
      <c r="A36" t="s">
        <v>121</v>
      </c>
      <c r="C36" t="s">
        <v>503</v>
      </c>
    </row>
    <row r="37" spans="1:3" x14ac:dyDescent="0.25">
      <c r="A37" t="s">
        <v>438</v>
      </c>
      <c r="C37" t="s">
        <v>503</v>
      </c>
    </row>
    <row r="38" spans="1:3" x14ac:dyDescent="0.25">
      <c r="A38" t="s">
        <v>344</v>
      </c>
      <c r="B38" t="s">
        <v>85</v>
      </c>
      <c r="C38" t="s">
        <v>499</v>
      </c>
    </row>
    <row r="39" spans="1:3" x14ac:dyDescent="0.25">
      <c r="A39" t="s">
        <v>105</v>
      </c>
      <c r="C39" t="s">
        <v>501</v>
      </c>
    </row>
    <row r="40" spans="1:3" x14ac:dyDescent="0.25">
      <c r="A40" t="s">
        <v>310</v>
      </c>
      <c r="B40" t="s">
        <v>75</v>
      </c>
      <c r="C40" t="s">
        <v>499</v>
      </c>
    </row>
    <row r="41" spans="1:3" x14ac:dyDescent="0.25">
      <c r="A41" t="s">
        <v>333</v>
      </c>
      <c r="B41" t="s">
        <v>84</v>
      </c>
      <c r="C41" t="s">
        <v>499</v>
      </c>
    </row>
    <row r="42" spans="1:3" x14ac:dyDescent="0.25">
      <c r="A42" t="s">
        <v>292</v>
      </c>
      <c r="B42" t="s">
        <v>62</v>
      </c>
      <c r="C42" t="s">
        <v>499</v>
      </c>
    </row>
    <row r="43" spans="1:3" x14ac:dyDescent="0.25">
      <c r="A43" t="s">
        <v>132</v>
      </c>
      <c r="C43" t="s">
        <v>504</v>
      </c>
    </row>
    <row r="44" spans="1:3" x14ac:dyDescent="0.25">
      <c r="A44" t="s">
        <v>478</v>
      </c>
      <c r="C44" t="s">
        <v>500</v>
      </c>
    </row>
    <row r="45" spans="1:3" x14ac:dyDescent="0.25">
      <c r="A45" t="s">
        <v>242</v>
      </c>
      <c r="B45" t="s">
        <v>34</v>
      </c>
      <c r="C45" t="s">
        <v>499</v>
      </c>
    </row>
    <row r="46" spans="1:3" x14ac:dyDescent="0.25">
      <c r="A46" t="s">
        <v>25</v>
      </c>
      <c r="C46" t="s">
        <v>502</v>
      </c>
    </row>
    <row r="47" spans="1:3" x14ac:dyDescent="0.25">
      <c r="A47" t="s">
        <v>50</v>
      </c>
      <c r="C47" t="s">
        <v>502</v>
      </c>
    </row>
    <row r="48" spans="1:3" x14ac:dyDescent="0.25">
      <c r="A48" t="s">
        <v>316</v>
      </c>
      <c r="B48" t="s">
        <v>82</v>
      </c>
      <c r="C48" t="s">
        <v>499</v>
      </c>
    </row>
    <row r="49" spans="1:3" x14ac:dyDescent="0.25">
      <c r="A49" t="s">
        <v>82</v>
      </c>
      <c r="C49" t="s">
        <v>504</v>
      </c>
    </row>
    <row r="50" spans="1:3" x14ac:dyDescent="0.25">
      <c r="A50" t="s">
        <v>479</v>
      </c>
      <c r="C50" t="s">
        <v>500</v>
      </c>
    </row>
    <row r="51" spans="1:3" x14ac:dyDescent="0.25">
      <c r="A51" t="s">
        <v>87</v>
      </c>
      <c r="C51" t="s">
        <v>505</v>
      </c>
    </row>
    <row r="52" spans="1:3" x14ac:dyDescent="0.25">
      <c r="A52" t="s">
        <v>297</v>
      </c>
      <c r="B52" t="s">
        <v>66</v>
      </c>
      <c r="C52" t="s">
        <v>499</v>
      </c>
    </row>
    <row r="53" spans="1:3" x14ac:dyDescent="0.25">
      <c r="A53" t="s">
        <v>378</v>
      </c>
      <c r="B53" t="s">
        <v>135</v>
      </c>
      <c r="C53" t="s">
        <v>499</v>
      </c>
    </row>
    <row r="54" spans="1:3" x14ac:dyDescent="0.25">
      <c r="A54" t="s">
        <v>238</v>
      </c>
      <c r="B54" t="s">
        <v>23</v>
      </c>
      <c r="C54" t="s">
        <v>499</v>
      </c>
    </row>
    <row r="55" spans="1:3" x14ac:dyDescent="0.25">
      <c r="A55" t="s">
        <v>324</v>
      </c>
      <c r="B55" t="s">
        <v>83</v>
      </c>
      <c r="C55" t="s">
        <v>499</v>
      </c>
    </row>
    <row r="56" spans="1:3" x14ac:dyDescent="0.25">
      <c r="A56" t="s">
        <v>77</v>
      </c>
      <c r="C56" t="s">
        <v>503</v>
      </c>
    </row>
    <row r="57" spans="1:3" x14ac:dyDescent="0.25">
      <c r="A57" t="s">
        <v>270</v>
      </c>
      <c r="B57" t="s">
        <v>59</v>
      </c>
      <c r="C57" t="s">
        <v>499</v>
      </c>
    </row>
    <row r="58" spans="1:3" x14ac:dyDescent="0.25">
      <c r="A58" t="s">
        <v>325</v>
      </c>
      <c r="B58" t="s">
        <v>83</v>
      </c>
      <c r="C58" t="s">
        <v>499</v>
      </c>
    </row>
    <row r="59" spans="1:3" x14ac:dyDescent="0.25">
      <c r="A59" t="s">
        <v>426</v>
      </c>
      <c r="B59" t="s">
        <v>152</v>
      </c>
      <c r="C59" t="s">
        <v>499</v>
      </c>
    </row>
    <row r="60" spans="1:3" x14ac:dyDescent="0.25">
      <c r="A60" t="s">
        <v>389</v>
      </c>
      <c r="B60" t="s">
        <v>136</v>
      </c>
      <c r="C60" t="s">
        <v>499</v>
      </c>
    </row>
    <row r="61" spans="1:3" x14ac:dyDescent="0.25">
      <c r="A61" t="s">
        <v>19</v>
      </c>
      <c r="C61" t="s">
        <v>503</v>
      </c>
    </row>
    <row r="62" spans="1:3" x14ac:dyDescent="0.25">
      <c r="A62" t="s">
        <v>480</v>
      </c>
      <c r="C62" t="s">
        <v>500</v>
      </c>
    </row>
    <row r="63" spans="1:3" x14ac:dyDescent="0.25">
      <c r="A63" t="s">
        <v>20</v>
      </c>
      <c r="C63" t="s">
        <v>503</v>
      </c>
    </row>
    <row r="64" spans="1:3" x14ac:dyDescent="0.25">
      <c r="A64" t="s">
        <v>263</v>
      </c>
      <c r="B64" t="s">
        <v>58</v>
      </c>
      <c r="C64" t="s">
        <v>499</v>
      </c>
    </row>
    <row r="65" spans="1:3" x14ac:dyDescent="0.25">
      <c r="A65" t="s">
        <v>407</v>
      </c>
      <c r="B65" t="s">
        <v>138</v>
      </c>
      <c r="C65" t="s">
        <v>499</v>
      </c>
    </row>
    <row r="66" spans="1:3" x14ac:dyDescent="0.25">
      <c r="A66" t="s">
        <v>358</v>
      </c>
      <c r="B66" t="s">
        <v>132</v>
      </c>
      <c r="C66" t="s">
        <v>499</v>
      </c>
    </row>
    <row r="67" spans="1:3" x14ac:dyDescent="0.25">
      <c r="A67" t="s">
        <v>243</v>
      </c>
      <c r="B67" t="s">
        <v>34</v>
      </c>
      <c r="C67" t="s">
        <v>499</v>
      </c>
    </row>
    <row r="68" spans="1:3" x14ac:dyDescent="0.25">
      <c r="A68" t="s">
        <v>420</v>
      </c>
      <c r="B68" t="s">
        <v>151</v>
      </c>
      <c r="C68" t="s">
        <v>499</v>
      </c>
    </row>
    <row r="69" spans="1:3" x14ac:dyDescent="0.25">
      <c r="A69" t="s">
        <v>88</v>
      </c>
      <c r="C69" t="s">
        <v>506</v>
      </c>
    </row>
    <row r="70" spans="1:3" x14ac:dyDescent="0.25">
      <c r="A70" t="s">
        <v>481</v>
      </c>
      <c r="C70" t="s">
        <v>500</v>
      </c>
    </row>
    <row r="71" spans="1:3" x14ac:dyDescent="0.25">
      <c r="A71" t="s">
        <v>326</v>
      </c>
      <c r="B71" t="s">
        <v>83</v>
      </c>
      <c r="C71" t="s">
        <v>499</v>
      </c>
    </row>
    <row r="72" spans="1:3" x14ac:dyDescent="0.25">
      <c r="A72" t="s">
        <v>239</v>
      </c>
      <c r="B72" t="s">
        <v>23</v>
      </c>
      <c r="C72" t="s">
        <v>499</v>
      </c>
    </row>
    <row r="73" spans="1:3" x14ac:dyDescent="0.25">
      <c r="A73" t="s">
        <v>283</v>
      </c>
      <c r="B73" t="s">
        <v>61</v>
      </c>
      <c r="C73" t="s">
        <v>499</v>
      </c>
    </row>
    <row r="74" spans="1:3" x14ac:dyDescent="0.25">
      <c r="A74" t="s">
        <v>141</v>
      </c>
      <c r="C74" t="s">
        <v>503</v>
      </c>
    </row>
    <row r="75" spans="1:3" x14ac:dyDescent="0.25">
      <c r="A75" t="s">
        <v>427</v>
      </c>
      <c r="B75" t="s">
        <v>152</v>
      </c>
      <c r="C75" t="s">
        <v>499</v>
      </c>
    </row>
    <row r="76" spans="1:3" x14ac:dyDescent="0.25">
      <c r="A76" t="s">
        <v>69</v>
      </c>
      <c r="C76" t="s">
        <v>502</v>
      </c>
    </row>
    <row r="77" spans="1:3" x14ac:dyDescent="0.25">
      <c r="A77" t="s">
        <v>254</v>
      </c>
      <c r="B77" t="s">
        <v>44</v>
      </c>
      <c r="C77" t="s">
        <v>499</v>
      </c>
    </row>
    <row r="78" spans="1:3" x14ac:dyDescent="0.25">
      <c r="A78" t="s">
        <v>408</v>
      </c>
      <c r="B78" t="s">
        <v>138</v>
      </c>
      <c r="C78" t="s">
        <v>499</v>
      </c>
    </row>
    <row r="79" spans="1:3" x14ac:dyDescent="0.25">
      <c r="A79" t="s">
        <v>106</v>
      </c>
      <c r="C79" t="s">
        <v>501</v>
      </c>
    </row>
    <row r="80" spans="1:3" x14ac:dyDescent="0.25">
      <c r="A80" t="s">
        <v>23</v>
      </c>
      <c r="C80" t="s">
        <v>504</v>
      </c>
    </row>
    <row r="81" spans="1:3" x14ac:dyDescent="0.25">
      <c r="A81" t="s">
        <v>334</v>
      </c>
      <c r="B81" t="s">
        <v>84</v>
      </c>
      <c r="C81" t="s">
        <v>499</v>
      </c>
    </row>
    <row r="82" spans="1:3" x14ac:dyDescent="0.25">
      <c r="A82" t="s">
        <v>6</v>
      </c>
      <c r="C82" t="s">
        <v>503</v>
      </c>
    </row>
    <row r="83" spans="1:3" x14ac:dyDescent="0.25">
      <c r="A83" t="s">
        <v>379</v>
      </c>
      <c r="B83" t="s">
        <v>135</v>
      </c>
      <c r="C83" t="s">
        <v>499</v>
      </c>
    </row>
    <row r="84" spans="1:3" x14ac:dyDescent="0.25">
      <c r="A84" t="s">
        <v>284</v>
      </c>
      <c r="B84" t="s">
        <v>61</v>
      </c>
      <c r="C84" t="s">
        <v>499</v>
      </c>
    </row>
    <row r="85" spans="1:3" x14ac:dyDescent="0.25">
      <c r="A85" t="s">
        <v>54</v>
      </c>
      <c r="C85" t="s">
        <v>503</v>
      </c>
    </row>
    <row r="86" spans="1:3" x14ac:dyDescent="0.25">
      <c r="A86" t="s">
        <v>58</v>
      </c>
      <c r="C86" t="s">
        <v>504</v>
      </c>
    </row>
    <row r="87" spans="1:3" x14ac:dyDescent="0.25">
      <c r="A87" t="s">
        <v>264</v>
      </c>
      <c r="B87" t="s">
        <v>58</v>
      </c>
      <c r="C87" t="s">
        <v>499</v>
      </c>
    </row>
    <row r="88" spans="1:3" x14ac:dyDescent="0.25">
      <c r="A88" t="s">
        <v>482</v>
      </c>
      <c r="C88" t="s">
        <v>500</v>
      </c>
    </row>
    <row r="89" spans="1:3" x14ac:dyDescent="0.25">
      <c r="A89" t="s">
        <v>150</v>
      </c>
      <c r="C89" t="s">
        <v>504</v>
      </c>
    </row>
    <row r="90" spans="1:3" x14ac:dyDescent="0.25">
      <c r="A90" t="s">
        <v>483</v>
      </c>
      <c r="C90" t="s">
        <v>500</v>
      </c>
    </row>
    <row r="91" spans="1:3" x14ac:dyDescent="0.25">
      <c r="A91" t="s">
        <v>46</v>
      </c>
      <c r="C91" t="s">
        <v>502</v>
      </c>
    </row>
    <row r="92" spans="1:3" x14ac:dyDescent="0.25">
      <c r="A92" t="s">
        <v>151</v>
      </c>
      <c r="C92" t="s">
        <v>504</v>
      </c>
    </row>
    <row r="93" spans="1:3" x14ac:dyDescent="0.25">
      <c r="A93" t="s">
        <v>484</v>
      </c>
      <c r="C93" t="s">
        <v>500</v>
      </c>
    </row>
    <row r="94" spans="1:3" x14ac:dyDescent="0.25">
      <c r="A94" t="s">
        <v>380</v>
      </c>
      <c r="B94" t="s">
        <v>135</v>
      </c>
      <c r="C94" t="s">
        <v>499</v>
      </c>
    </row>
    <row r="95" spans="1:3" x14ac:dyDescent="0.25">
      <c r="A95" t="s">
        <v>70</v>
      </c>
      <c r="C95" t="s">
        <v>502</v>
      </c>
    </row>
    <row r="96" spans="1:3" x14ac:dyDescent="0.25">
      <c r="A96" t="s">
        <v>439</v>
      </c>
      <c r="C96" t="s">
        <v>503</v>
      </c>
    </row>
    <row r="97" spans="1:3" x14ac:dyDescent="0.25">
      <c r="A97" t="s">
        <v>485</v>
      </c>
      <c r="C97" t="s">
        <v>500</v>
      </c>
    </row>
    <row r="98" spans="1:3" x14ac:dyDescent="0.25">
      <c r="A98" t="s">
        <v>107</v>
      </c>
      <c r="C98" t="s">
        <v>501</v>
      </c>
    </row>
    <row r="99" spans="1:3" x14ac:dyDescent="0.25">
      <c r="A99" t="s">
        <v>317</v>
      </c>
      <c r="B99" t="s">
        <v>82</v>
      </c>
      <c r="C99" t="s">
        <v>499</v>
      </c>
    </row>
    <row r="100" spans="1:3" x14ac:dyDescent="0.25">
      <c r="A100" t="s">
        <v>412</v>
      </c>
      <c r="B100" t="s">
        <v>150</v>
      </c>
      <c r="C100" t="s">
        <v>499</v>
      </c>
    </row>
    <row r="101" spans="1:3" x14ac:dyDescent="0.25">
      <c r="A101" t="s">
        <v>421</v>
      </c>
      <c r="B101" t="s">
        <v>151</v>
      </c>
      <c r="C101" t="s">
        <v>499</v>
      </c>
    </row>
    <row r="102" spans="1:3" x14ac:dyDescent="0.25">
      <c r="A102" t="s">
        <v>367</v>
      </c>
      <c r="B102" t="s">
        <v>134</v>
      </c>
      <c r="C102" t="s">
        <v>499</v>
      </c>
    </row>
    <row r="103" spans="1:3" x14ac:dyDescent="0.25">
      <c r="A103" t="s">
        <v>335</v>
      </c>
      <c r="B103" t="s">
        <v>84</v>
      </c>
      <c r="C103" t="s">
        <v>499</v>
      </c>
    </row>
    <row r="104" spans="1:3" x14ac:dyDescent="0.25">
      <c r="A104" t="s">
        <v>277</v>
      </c>
      <c r="B104" t="s">
        <v>60</v>
      </c>
      <c r="C104" t="s">
        <v>499</v>
      </c>
    </row>
    <row r="105" spans="1:3" x14ac:dyDescent="0.25">
      <c r="A105" t="s">
        <v>285</v>
      </c>
      <c r="B105" t="s">
        <v>61</v>
      </c>
      <c r="C105" t="s">
        <v>499</v>
      </c>
    </row>
    <row r="106" spans="1:3" x14ac:dyDescent="0.25">
      <c r="A106" t="s">
        <v>40</v>
      </c>
      <c r="C106" t="s">
        <v>503</v>
      </c>
    </row>
    <row r="107" spans="1:3" x14ac:dyDescent="0.25">
      <c r="A107" t="s">
        <v>298</v>
      </c>
      <c r="B107" t="s">
        <v>66</v>
      </c>
      <c r="C107" t="s">
        <v>499</v>
      </c>
    </row>
    <row r="108" spans="1:3" x14ac:dyDescent="0.25">
      <c r="A108" t="s">
        <v>133</v>
      </c>
      <c r="C108" t="s">
        <v>504</v>
      </c>
    </row>
    <row r="109" spans="1:3" x14ac:dyDescent="0.25">
      <c r="A109" t="s">
        <v>486</v>
      </c>
      <c r="C109" t="s">
        <v>500</v>
      </c>
    </row>
    <row r="110" spans="1:3" x14ac:dyDescent="0.25">
      <c r="A110" t="s">
        <v>361</v>
      </c>
      <c r="B110" t="s">
        <v>133</v>
      </c>
      <c r="C110" t="s">
        <v>499</v>
      </c>
    </row>
    <row r="111" spans="1:3" x14ac:dyDescent="0.25">
      <c r="A111" t="s">
        <v>368</v>
      </c>
      <c r="B111" t="s">
        <v>134</v>
      </c>
      <c r="C111" t="s">
        <v>499</v>
      </c>
    </row>
    <row r="112" spans="1:3" x14ac:dyDescent="0.25">
      <c r="A112" t="s">
        <v>240</v>
      </c>
      <c r="B112" t="s">
        <v>23</v>
      </c>
      <c r="C112" t="s">
        <v>499</v>
      </c>
    </row>
    <row r="113" spans="1:3" x14ac:dyDescent="0.25">
      <c r="A113" t="s">
        <v>394</v>
      </c>
      <c r="B113" t="s">
        <v>137</v>
      </c>
      <c r="C113" t="s">
        <v>499</v>
      </c>
    </row>
    <row r="114" spans="1:3" x14ac:dyDescent="0.25">
      <c r="A114" t="s">
        <v>108</v>
      </c>
      <c r="C114" t="s">
        <v>501</v>
      </c>
    </row>
    <row r="115" spans="1:3" x14ac:dyDescent="0.25">
      <c r="A115" t="s">
        <v>327</v>
      </c>
      <c r="B115" t="s">
        <v>83</v>
      </c>
      <c r="C115" t="s">
        <v>499</v>
      </c>
    </row>
    <row r="116" spans="1:3" x14ac:dyDescent="0.25">
      <c r="A116" t="s">
        <v>395</v>
      </c>
      <c r="B116" t="s">
        <v>137</v>
      </c>
      <c r="C116" t="s">
        <v>499</v>
      </c>
    </row>
    <row r="117" spans="1:3" x14ac:dyDescent="0.25">
      <c r="A117" t="s">
        <v>265</v>
      </c>
      <c r="B117" t="s">
        <v>58</v>
      </c>
      <c r="C117" t="s">
        <v>499</v>
      </c>
    </row>
    <row r="118" spans="1:3" x14ac:dyDescent="0.25">
      <c r="A118" t="s">
        <v>83</v>
      </c>
      <c r="C118" t="s">
        <v>504</v>
      </c>
    </row>
    <row r="119" spans="1:3" x14ac:dyDescent="0.25">
      <c r="A119" t="s">
        <v>487</v>
      </c>
      <c r="C119" t="s">
        <v>500</v>
      </c>
    </row>
    <row r="120" spans="1:3" x14ac:dyDescent="0.25">
      <c r="A120" t="s">
        <v>413</v>
      </c>
      <c r="B120" t="s">
        <v>150</v>
      </c>
      <c r="C120" t="s">
        <v>499</v>
      </c>
    </row>
    <row r="121" spans="1:3" x14ac:dyDescent="0.25">
      <c r="A121" t="s">
        <v>369</v>
      </c>
      <c r="B121" t="s">
        <v>134</v>
      </c>
      <c r="C121" t="s">
        <v>499</v>
      </c>
    </row>
    <row r="122" spans="1:3" x14ac:dyDescent="0.25">
      <c r="A122" t="s">
        <v>318</v>
      </c>
      <c r="B122" t="s">
        <v>82</v>
      </c>
      <c r="C122" t="s">
        <v>499</v>
      </c>
    </row>
    <row r="123" spans="1:3" x14ac:dyDescent="0.25">
      <c r="A123" t="s">
        <v>351</v>
      </c>
      <c r="B123" t="s">
        <v>86</v>
      </c>
      <c r="C123" t="s">
        <v>499</v>
      </c>
    </row>
    <row r="124" spans="1:3" x14ac:dyDescent="0.25">
      <c r="A124" t="s">
        <v>428</v>
      </c>
      <c r="B124" t="s">
        <v>152</v>
      </c>
      <c r="C124" t="s">
        <v>499</v>
      </c>
    </row>
    <row r="125" spans="1:3" x14ac:dyDescent="0.25">
      <c r="A125" t="s">
        <v>244</v>
      </c>
      <c r="B125" t="s">
        <v>34</v>
      </c>
      <c r="C125" t="s">
        <v>499</v>
      </c>
    </row>
    <row r="126" spans="1:3" x14ac:dyDescent="0.25">
      <c r="A126" t="s">
        <v>12</v>
      </c>
      <c r="C126" t="s">
        <v>502</v>
      </c>
    </row>
    <row r="127" spans="1:3" x14ac:dyDescent="0.25">
      <c r="A127" t="s">
        <v>293</v>
      </c>
      <c r="B127" t="s">
        <v>62</v>
      </c>
      <c r="C127" t="s">
        <v>499</v>
      </c>
    </row>
    <row r="128" spans="1:3" x14ac:dyDescent="0.25">
      <c r="A128" t="s">
        <v>429</v>
      </c>
      <c r="B128" t="s">
        <v>152</v>
      </c>
      <c r="C128" t="s">
        <v>499</v>
      </c>
    </row>
    <row r="129" spans="1:3" x14ac:dyDescent="0.25">
      <c r="A129" t="s">
        <v>152</v>
      </c>
      <c r="C129" t="s">
        <v>504</v>
      </c>
    </row>
    <row r="130" spans="1:3" x14ac:dyDescent="0.25">
      <c r="A130" t="s">
        <v>370</v>
      </c>
      <c r="B130" t="s">
        <v>134</v>
      </c>
      <c r="C130" t="s">
        <v>499</v>
      </c>
    </row>
    <row r="131" spans="1:3" x14ac:dyDescent="0.25">
      <c r="A131" t="s">
        <v>381</v>
      </c>
      <c r="B131" t="s">
        <v>135</v>
      </c>
      <c r="C131" t="s">
        <v>499</v>
      </c>
    </row>
    <row r="132" spans="1:3" x14ac:dyDescent="0.25">
      <c r="A132" t="s">
        <v>345</v>
      </c>
      <c r="B132" t="s">
        <v>85</v>
      </c>
      <c r="C132" t="s">
        <v>499</v>
      </c>
    </row>
    <row r="133" spans="1:3" x14ac:dyDescent="0.25">
      <c r="A133" t="s">
        <v>469</v>
      </c>
      <c r="C133" t="s">
        <v>507</v>
      </c>
    </row>
    <row r="134" spans="1:3" x14ac:dyDescent="0.25">
      <c r="A134" t="s">
        <v>109</v>
      </c>
      <c r="C134" t="s">
        <v>505</v>
      </c>
    </row>
    <row r="135" spans="1:3" x14ac:dyDescent="0.25">
      <c r="A135" t="s">
        <v>396</v>
      </c>
      <c r="B135" t="s">
        <v>137</v>
      </c>
      <c r="C135" t="s">
        <v>499</v>
      </c>
    </row>
    <row r="136" spans="1:3" x14ac:dyDescent="0.25">
      <c r="A136" t="s">
        <v>89</v>
      </c>
      <c r="C136" t="s">
        <v>505</v>
      </c>
    </row>
    <row r="137" spans="1:3" x14ac:dyDescent="0.25">
      <c r="A137" t="s">
        <v>21</v>
      </c>
      <c r="C137" t="s">
        <v>503</v>
      </c>
    </row>
    <row r="138" spans="1:3" x14ac:dyDescent="0.25">
      <c r="A138" t="s">
        <v>255</v>
      </c>
      <c r="B138" t="s">
        <v>44</v>
      </c>
      <c r="C138" t="s">
        <v>499</v>
      </c>
    </row>
    <row r="139" spans="1:3" x14ac:dyDescent="0.25">
      <c r="A139" t="s">
        <v>90</v>
      </c>
      <c r="C139" t="s">
        <v>505</v>
      </c>
    </row>
    <row r="140" spans="1:3" x14ac:dyDescent="0.25">
      <c r="A140" t="s">
        <v>134</v>
      </c>
      <c r="C140" t="s">
        <v>504</v>
      </c>
    </row>
    <row r="141" spans="1:3" x14ac:dyDescent="0.25">
      <c r="A141" t="s">
        <v>488</v>
      </c>
      <c r="C141" t="s">
        <v>500</v>
      </c>
    </row>
    <row r="142" spans="1:3" x14ac:dyDescent="0.25">
      <c r="A142" t="s">
        <v>271</v>
      </c>
      <c r="B142" t="s">
        <v>59</v>
      </c>
      <c r="C142" t="s">
        <v>499</v>
      </c>
    </row>
    <row r="143" spans="1:3" x14ac:dyDescent="0.25">
      <c r="A143" t="s">
        <v>91</v>
      </c>
      <c r="C143" t="s">
        <v>501</v>
      </c>
    </row>
    <row r="144" spans="1:3" x14ac:dyDescent="0.25">
      <c r="A144" t="s">
        <v>328</v>
      </c>
      <c r="B144" t="s">
        <v>83</v>
      </c>
      <c r="C144" t="s">
        <v>499</v>
      </c>
    </row>
    <row r="145" spans="1:3" x14ac:dyDescent="0.25">
      <c r="A145" t="s">
        <v>256</v>
      </c>
      <c r="B145" t="s">
        <v>44</v>
      </c>
      <c r="C145" t="s">
        <v>499</v>
      </c>
    </row>
    <row r="146" spans="1:3" x14ac:dyDescent="0.25">
      <c r="A146" t="s">
        <v>110</v>
      </c>
      <c r="C146" t="s">
        <v>501</v>
      </c>
    </row>
    <row r="147" spans="1:3" x14ac:dyDescent="0.25">
      <c r="A147" t="s">
        <v>371</v>
      </c>
      <c r="B147" t="s">
        <v>134</v>
      </c>
      <c r="C147" t="s">
        <v>499</v>
      </c>
    </row>
    <row r="148" spans="1:3" x14ac:dyDescent="0.25">
      <c r="A148" t="s">
        <v>7</v>
      </c>
      <c r="C148" t="s">
        <v>503</v>
      </c>
    </row>
    <row r="149" spans="1:3" x14ac:dyDescent="0.25">
      <c r="A149" t="s">
        <v>362</v>
      </c>
      <c r="B149" t="s">
        <v>133</v>
      </c>
      <c r="C149" t="s">
        <v>499</v>
      </c>
    </row>
    <row r="150" spans="1:3" x14ac:dyDescent="0.25">
      <c r="A150" t="s">
        <v>372</v>
      </c>
      <c r="B150" t="s">
        <v>134</v>
      </c>
      <c r="C150" t="s">
        <v>499</v>
      </c>
    </row>
    <row r="151" spans="1:3" x14ac:dyDescent="0.25">
      <c r="A151" t="s">
        <v>111</v>
      </c>
      <c r="C151" t="s">
        <v>501</v>
      </c>
    </row>
    <row r="152" spans="1:3" x14ac:dyDescent="0.25">
      <c r="A152" t="s">
        <v>489</v>
      </c>
      <c r="C152" t="s">
        <v>500</v>
      </c>
    </row>
    <row r="153" spans="1:3" x14ac:dyDescent="0.25">
      <c r="A153" t="s">
        <v>440</v>
      </c>
      <c r="C153" t="s">
        <v>503</v>
      </c>
    </row>
    <row r="154" spans="1:3" x14ac:dyDescent="0.25">
      <c r="A154" t="s">
        <v>84</v>
      </c>
      <c r="C154" t="s">
        <v>504</v>
      </c>
    </row>
    <row r="155" spans="1:3" x14ac:dyDescent="0.25">
      <c r="A155" t="s">
        <v>336</v>
      </c>
      <c r="B155" t="s">
        <v>84</v>
      </c>
      <c r="C155" t="s">
        <v>499</v>
      </c>
    </row>
    <row r="156" spans="1:3" x14ac:dyDescent="0.25">
      <c r="A156" t="s">
        <v>266</v>
      </c>
      <c r="B156" t="s">
        <v>58</v>
      </c>
      <c r="C156" t="s">
        <v>499</v>
      </c>
    </row>
    <row r="157" spans="1:3" x14ac:dyDescent="0.25">
      <c r="A157" t="s">
        <v>112</v>
      </c>
      <c r="C157" t="s">
        <v>501</v>
      </c>
    </row>
    <row r="158" spans="1:3" x14ac:dyDescent="0.25">
      <c r="A158" t="s">
        <v>272</v>
      </c>
      <c r="B158" t="s">
        <v>59</v>
      </c>
      <c r="C158" t="s">
        <v>499</v>
      </c>
    </row>
    <row r="159" spans="1:3" x14ac:dyDescent="0.25">
      <c r="A159" t="s">
        <v>409</v>
      </c>
      <c r="B159" t="s">
        <v>138</v>
      </c>
      <c r="C159" t="s">
        <v>499</v>
      </c>
    </row>
    <row r="160" spans="1:3" x14ac:dyDescent="0.25">
      <c r="A160" t="s">
        <v>113</v>
      </c>
      <c r="C160" t="s">
        <v>501</v>
      </c>
    </row>
    <row r="161" spans="1:3" x14ac:dyDescent="0.25">
      <c r="A161" t="s">
        <v>490</v>
      </c>
      <c r="C161" t="s">
        <v>500</v>
      </c>
    </row>
    <row r="162" spans="1:3" x14ac:dyDescent="0.25">
      <c r="A162" t="s">
        <v>319</v>
      </c>
      <c r="B162" t="s">
        <v>82</v>
      </c>
      <c r="C162" t="s">
        <v>499</v>
      </c>
    </row>
    <row r="163" spans="1:3" x14ac:dyDescent="0.25">
      <c r="A163" t="s">
        <v>245</v>
      </c>
      <c r="B163" t="s">
        <v>34</v>
      </c>
      <c r="C163" t="s">
        <v>499</v>
      </c>
    </row>
    <row r="164" spans="1:3" x14ac:dyDescent="0.25">
      <c r="A164" t="s">
        <v>352</v>
      </c>
      <c r="B164" t="s">
        <v>86</v>
      </c>
      <c r="C164" t="s">
        <v>499</v>
      </c>
    </row>
    <row r="165" spans="1:3" x14ac:dyDescent="0.25">
      <c r="A165" t="s">
        <v>122</v>
      </c>
      <c r="C165" t="s">
        <v>503</v>
      </c>
    </row>
    <row r="166" spans="1:3" x14ac:dyDescent="0.25">
      <c r="A166" t="s">
        <v>142</v>
      </c>
      <c r="C166" t="s">
        <v>508</v>
      </c>
    </row>
    <row r="167" spans="1:3" x14ac:dyDescent="0.25">
      <c r="A167" t="s">
        <v>92</v>
      </c>
      <c r="C167" t="s">
        <v>505</v>
      </c>
    </row>
    <row r="168" spans="1:3" x14ac:dyDescent="0.25">
      <c r="A168" t="s">
        <v>93</v>
      </c>
      <c r="C168" t="s">
        <v>505</v>
      </c>
    </row>
    <row r="169" spans="1:3" x14ac:dyDescent="0.25">
      <c r="A169" t="s">
        <v>135</v>
      </c>
      <c r="C169" t="s">
        <v>504</v>
      </c>
    </row>
    <row r="170" spans="1:3" x14ac:dyDescent="0.25">
      <c r="A170" t="s">
        <v>491</v>
      </c>
      <c r="C170" t="s">
        <v>500</v>
      </c>
    </row>
    <row r="171" spans="1:3" x14ac:dyDescent="0.25">
      <c r="A171" t="s">
        <v>286</v>
      </c>
      <c r="B171" t="s">
        <v>61</v>
      </c>
      <c r="C171" t="s">
        <v>499</v>
      </c>
    </row>
    <row r="172" spans="1:3" x14ac:dyDescent="0.25">
      <c r="A172" t="s">
        <v>346</v>
      </c>
      <c r="B172" t="s">
        <v>85</v>
      </c>
      <c r="C172" t="s">
        <v>499</v>
      </c>
    </row>
    <row r="173" spans="1:3" x14ac:dyDescent="0.25">
      <c r="A173" t="s">
        <v>441</v>
      </c>
      <c r="C173" t="s">
        <v>503</v>
      </c>
    </row>
    <row r="174" spans="1:3" x14ac:dyDescent="0.25">
      <c r="A174" t="s">
        <v>114</v>
      </c>
      <c r="C174" t="s">
        <v>501</v>
      </c>
    </row>
    <row r="175" spans="1:3" x14ac:dyDescent="0.25">
      <c r="A175" t="s">
        <v>51</v>
      </c>
      <c r="C175" t="s">
        <v>502</v>
      </c>
    </row>
    <row r="176" spans="1:3" x14ac:dyDescent="0.25">
      <c r="A176" t="s">
        <v>35</v>
      </c>
      <c r="C176" t="s">
        <v>502</v>
      </c>
    </row>
    <row r="177" spans="1:3" x14ac:dyDescent="0.25">
      <c r="A177" t="s">
        <v>94</v>
      </c>
      <c r="C177" t="s">
        <v>505</v>
      </c>
    </row>
    <row r="178" spans="1:3" x14ac:dyDescent="0.25">
      <c r="A178" t="s">
        <v>34</v>
      </c>
      <c r="C178" t="s">
        <v>504</v>
      </c>
    </row>
    <row r="179" spans="1:3" x14ac:dyDescent="0.25">
      <c r="A179" t="s">
        <v>492</v>
      </c>
      <c r="C179" t="s">
        <v>500</v>
      </c>
    </row>
    <row r="180" spans="1:3" x14ac:dyDescent="0.25">
      <c r="A180" t="s">
        <v>246</v>
      </c>
      <c r="B180" t="s">
        <v>34</v>
      </c>
      <c r="C180" t="s">
        <v>499</v>
      </c>
    </row>
    <row r="181" spans="1:3" x14ac:dyDescent="0.25">
      <c r="A181" t="s">
        <v>52</v>
      </c>
      <c r="C181" t="s">
        <v>502</v>
      </c>
    </row>
    <row r="182" spans="1:3" x14ac:dyDescent="0.25">
      <c r="A182" t="s">
        <v>55</v>
      </c>
      <c r="C182" t="s">
        <v>503</v>
      </c>
    </row>
    <row r="183" spans="1:3" x14ac:dyDescent="0.25">
      <c r="A183" t="s">
        <v>59</v>
      </c>
      <c r="C183" t="s">
        <v>504</v>
      </c>
    </row>
    <row r="184" spans="1:3" x14ac:dyDescent="0.25">
      <c r="A184" t="s">
        <v>493</v>
      </c>
      <c r="C184" t="s">
        <v>500</v>
      </c>
    </row>
    <row r="185" spans="1:3" x14ac:dyDescent="0.25">
      <c r="A185" t="s">
        <v>363</v>
      </c>
      <c r="B185" t="s">
        <v>133</v>
      </c>
      <c r="C185" t="s">
        <v>499</v>
      </c>
    </row>
    <row r="186" spans="1:3" x14ac:dyDescent="0.25">
      <c r="A186" t="s">
        <v>95</v>
      </c>
      <c r="C186" t="s">
        <v>505</v>
      </c>
    </row>
    <row r="187" spans="1:3" x14ac:dyDescent="0.25">
      <c r="A187" t="s">
        <v>299</v>
      </c>
      <c r="B187" t="s">
        <v>66</v>
      </c>
      <c r="C187" t="s">
        <v>499</v>
      </c>
    </row>
    <row r="188" spans="1:3" x14ac:dyDescent="0.25">
      <c r="A188" t="s">
        <v>278</v>
      </c>
      <c r="B188" t="s">
        <v>60</v>
      </c>
      <c r="C188" t="s">
        <v>499</v>
      </c>
    </row>
    <row r="189" spans="1:3" x14ac:dyDescent="0.25">
      <c r="A189" t="s">
        <v>60</v>
      </c>
      <c r="C189" t="s">
        <v>504</v>
      </c>
    </row>
    <row r="190" spans="1:3" x14ac:dyDescent="0.25">
      <c r="A190" t="s">
        <v>36</v>
      </c>
      <c r="C190" t="s">
        <v>502</v>
      </c>
    </row>
    <row r="191" spans="1:3" x14ac:dyDescent="0.25">
      <c r="A191" t="s">
        <v>78</v>
      </c>
      <c r="C191" t="s">
        <v>503</v>
      </c>
    </row>
    <row r="192" spans="1:3" x14ac:dyDescent="0.25">
      <c r="A192" t="s">
        <v>382</v>
      </c>
      <c r="B192" t="s">
        <v>135</v>
      </c>
      <c r="C192" t="s">
        <v>499</v>
      </c>
    </row>
    <row r="193" spans="1:3" x14ac:dyDescent="0.25">
      <c r="A193" t="s">
        <v>329</v>
      </c>
      <c r="B193" t="s">
        <v>83</v>
      </c>
      <c r="C193" t="s">
        <v>499</v>
      </c>
    </row>
    <row r="194" spans="1:3" x14ac:dyDescent="0.25">
      <c r="A194" t="s">
        <v>311</v>
      </c>
      <c r="B194" t="s">
        <v>75</v>
      </c>
      <c r="C194" t="s">
        <v>499</v>
      </c>
    </row>
    <row r="195" spans="1:3" x14ac:dyDescent="0.25">
      <c r="A195" t="s">
        <v>26</v>
      </c>
      <c r="C195" t="s">
        <v>502</v>
      </c>
    </row>
    <row r="196" spans="1:3" x14ac:dyDescent="0.25">
      <c r="A196" t="s">
        <v>294</v>
      </c>
      <c r="B196" t="s">
        <v>62</v>
      </c>
      <c r="C196" t="s">
        <v>499</v>
      </c>
    </row>
    <row r="197" spans="1:3" x14ac:dyDescent="0.25">
      <c r="A197" t="s">
        <v>123</v>
      </c>
      <c r="C197" t="s">
        <v>503</v>
      </c>
    </row>
    <row r="198" spans="1:3" x14ac:dyDescent="0.25">
      <c r="A198" t="s">
        <v>273</v>
      </c>
      <c r="B198" t="s">
        <v>59</v>
      </c>
      <c r="C198" t="s">
        <v>499</v>
      </c>
    </row>
    <row r="199" spans="1:3" x14ac:dyDescent="0.25">
      <c r="A199" t="s">
        <v>432</v>
      </c>
      <c r="B199" t="s">
        <v>153</v>
      </c>
      <c r="C199" t="s">
        <v>499</v>
      </c>
    </row>
    <row r="200" spans="1:3" x14ac:dyDescent="0.25">
      <c r="A200" t="s">
        <v>470</v>
      </c>
      <c r="C200" t="s">
        <v>507</v>
      </c>
    </row>
    <row r="201" spans="1:3" x14ac:dyDescent="0.25">
      <c r="A201" t="s">
        <v>115</v>
      </c>
      <c r="C201" t="s">
        <v>501</v>
      </c>
    </row>
    <row r="202" spans="1:3" x14ac:dyDescent="0.25">
      <c r="A202" t="s">
        <v>414</v>
      </c>
      <c r="B202" t="s">
        <v>150</v>
      </c>
      <c r="C202" t="s">
        <v>499</v>
      </c>
    </row>
    <row r="203" spans="1:3" x14ac:dyDescent="0.25">
      <c r="A203" t="s">
        <v>353</v>
      </c>
      <c r="B203" t="s">
        <v>86</v>
      </c>
      <c r="C203" t="s">
        <v>499</v>
      </c>
    </row>
    <row r="204" spans="1:3" x14ac:dyDescent="0.25">
      <c r="A204" t="s">
        <v>410</v>
      </c>
      <c r="B204" t="s">
        <v>138</v>
      </c>
      <c r="C204" t="s">
        <v>499</v>
      </c>
    </row>
    <row r="205" spans="1:3" x14ac:dyDescent="0.25">
      <c r="A205" t="s">
        <v>8</v>
      </c>
      <c r="C205" t="s">
        <v>503</v>
      </c>
    </row>
    <row r="206" spans="1:3" x14ac:dyDescent="0.25">
      <c r="A206" t="s">
        <v>124</v>
      </c>
      <c r="C206" t="s">
        <v>503</v>
      </c>
    </row>
    <row r="207" spans="1:3" x14ac:dyDescent="0.25">
      <c r="A207" t="s">
        <v>397</v>
      </c>
      <c r="B207" t="s">
        <v>137</v>
      </c>
      <c r="C207" t="s">
        <v>499</v>
      </c>
    </row>
    <row r="208" spans="1:3" x14ac:dyDescent="0.25">
      <c r="A208" t="s">
        <v>373</v>
      </c>
      <c r="B208" t="s">
        <v>134</v>
      </c>
      <c r="C208" t="s">
        <v>499</v>
      </c>
    </row>
    <row r="209" spans="1:3" x14ac:dyDescent="0.25">
      <c r="A209" t="s">
        <v>295</v>
      </c>
      <c r="B209" t="s">
        <v>62</v>
      </c>
      <c r="C209" t="s">
        <v>499</v>
      </c>
    </row>
    <row r="210" spans="1:3" x14ac:dyDescent="0.25">
      <c r="A210" t="s">
        <v>13</v>
      </c>
      <c r="C210" t="s">
        <v>502</v>
      </c>
    </row>
    <row r="211" spans="1:3" x14ac:dyDescent="0.25">
      <c r="A211" t="s">
        <v>300</v>
      </c>
      <c r="B211" t="s">
        <v>66</v>
      </c>
      <c r="C211" t="s">
        <v>499</v>
      </c>
    </row>
    <row r="212" spans="1:3" x14ac:dyDescent="0.25">
      <c r="A212" t="s">
        <v>96</v>
      </c>
      <c r="C212" t="s">
        <v>501</v>
      </c>
    </row>
    <row r="213" spans="1:3" x14ac:dyDescent="0.25">
      <c r="A213" t="s">
        <v>85</v>
      </c>
      <c r="C213" t="s">
        <v>504</v>
      </c>
    </row>
    <row r="214" spans="1:3" x14ac:dyDescent="0.25">
      <c r="A214" t="s">
        <v>415</v>
      </c>
      <c r="B214" t="s">
        <v>150</v>
      </c>
      <c r="C214" t="s">
        <v>499</v>
      </c>
    </row>
    <row r="215" spans="1:3" x14ac:dyDescent="0.25">
      <c r="A215" t="s">
        <v>422</v>
      </c>
      <c r="B215" t="s">
        <v>151</v>
      </c>
      <c r="C215" t="s">
        <v>499</v>
      </c>
    </row>
    <row r="216" spans="1:3" x14ac:dyDescent="0.25">
      <c r="A216" t="s">
        <v>267</v>
      </c>
      <c r="B216" t="s">
        <v>58</v>
      </c>
      <c r="C216" t="s">
        <v>499</v>
      </c>
    </row>
    <row r="217" spans="1:3" x14ac:dyDescent="0.25">
      <c r="A217" t="s">
        <v>41</v>
      </c>
      <c r="C217" t="s">
        <v>503</v>
      </c>
    </row>
    <row r="218" spans="1:3" x14ac:dyDescent="0.25">
      <c r="A218" t="s">
        <v>337</v>
      </c>
      <c r="B218" t="s">
        <v>84</v>
      </c>
      <c r="C218" t="s">
        <v>499</v>
      </c>
    </row>
    <row r="219" spans="1:3" x14ac:dyDescent="0.25">
      <c r="A219" t="s">
        <v>279</v>
      </c>
      <c r="B219" t="s">
        <v>60</v>
      </c>
      <c r="C219" t="s">
        <v>499</v>
      </c>
    </row>
    <row r="220" spans="1:3" x14ac:dyDescent="0.25">
      <c r="A220" t="s">
        <v>42</v>
      </c>
      <c r="C220" t="s">
        <v>503</v>
      </c>
    </row>
    <row r="221" spans="1:3" x14ac:dyDescent="0.25">
      <c r="A221" t="s">
        <v>347</v>
      </c>
      <c r="B221" t="s">
        <v>85</v>
      </c>
      <c r="C221" t="s">
        <v>499</v>
      </c>
    </row>
    <row r="222" spans="1:3" x14ac:dyDescent="0.25">
      <c r="A222" t="s">
        <v>143</v>
      </c>
      <c r="C222" t="s">
        <v>503</v>
      </c>
    </row>
    <row r="223" spans="1:3" x14ac:dyDescent="0.25">
      <c r="A223" t="s">
        <v>14</v>
      </c>
      <c r="C223" t="s">
        <v>502</v>
      </c>
    </row>
    <row r="224" spans="1:3" x14ac:dyDescent="0.25">
      <c r="A224" t="s">
        <v>305</v>
      </c>
      <c r="B224" t="s">
        <v>67</v>
      </c>
      <c r="C224" t="s">
        <v>499</v>
      </c>
    </row>
    <row r="225" spans="1:3" x14ac:dyDescent="0.25">
      <c r="A225" t="s">
        <v>274</v>
      </c>
      <c r="B225" t="s">
        <v>59</v>
      </c>
      <c r="C225" t="s">
        <v>499</v>
      </c>
    </row>
    <row r="226" spans="1:3" x14ac:dyDescent="0.25">
      <c r="A226" t="s">
        <v>44</v>
      </c>
      <c r="C226" t="s">
        <v>504</v>
      </c>
    </row>
    <row r="227" spans="1:3" x14ac:dyDescent="0.25">
      <c r="A227" t="s">
        <v>494</v>
      </c>
      <c r="C227" t="s">
        <v>500</v>
      </c>
    </row>
    <row r="228" spans="1:3" x14ac:dyDescent="0.25">
      <c r="A228" t="s">
        <v>287</v>
      </c>
      <c r="B228" t="s">
        <v>61</v>
      </c>
      <c r="C228" t="s">
        <v>499</v>
      </c>
    </row>
    <row r="229" spans="1:3" x14ac:dyDescent="0.25">
      <c r="A229" t="s">
        <v>61</v>
      </c>
      <c r="C229" t="s">
        <v>504</v>
      </c>
    </row>
    <row r="230" spans="1:3" x14ac:dyDescent="0.25">
      <c r="A230" t="s">
        <v>9</v>
      </c>
      <c r="C230" t="s">
        <v>503</v>
      </c>
    </row>
    <row r="231" spans="1:3" x14ac:dyDescent="0.25">
      <c r="A231" t="s">
        <v>348</v>
      </c>
      <c r="B231" t="s">
        <v>85</v>
      </c>
      <c r="C231" t="s">
        <v>499</v>
      </c>
    </row>
    <row r="232" spans="1:3" x14ac:dyDescent="0.25">
      <c r="A232" t="s">
        <v>56</v>
      </c>
      <c r="C232" t="s">
        <v>503</v>
      </c>
    </row>
    <row r="233" spans="1:3" x14ac:dyDescent="0.25">
      <c r="A233" t="s">
        <v>62</v>
      </c>
      <c r="C233" t="s">
        <v>504</v>
      </c>
    </row>
    <row r="234" spans="1:3" x14ac:dyDescent="0.25">
      <c r="A234" t="s">
        <v>495</v>
      </c>
      <c r="C234" t="s">
        <v>500</v>
      </c>
    </row>
    <row r="235" spans="1:3" x14ac:dyDescent="0.25">
      <c r="A235" t="s">
        <v>306</v>
      </c>
      <c r="B235" t="s">
        <v>67</v>
      </c>
      <c r="C235" t="s">
        <v>499</v>
      </c>
    </row>
    <row r="236" spans="1:3" x14ac:dyDescent="0.25">
      <c r="A236" t="s">
        <v>275</v>
      </c>
      <c r="B236" t="s">
        <v>59</v>
      </c>
      <c r="C236" t="s">
        <v>499</v>
      </c>
    </row>
    <row r="237" spans="1:3" x14ac:dyDescent="0.25">
      <c r="A237" t="s">
        <v>27</v>
      </c>
      <c r="C237" t="s">
        <v>502</v>
      </c>
    </row>
    <row r="238" spans="1:3" x14ac:dyDescent="0.25">
      <c r="A238" t="s">
        <v>390</v>
      </c>
      <c r="B238" t="s">
        <v>136</v>
      </c>
      <c r="C238" t="s">
        <v>499</v>
      </c>
    </row>
    <row r="239" spans="1:3" x14ac:dyDescent="0.25">
      <c r="A239" t="s">
        <v>136</v>
      </c>
      <c r="C239" t="s">
        <v>504</v>
      </c>
    </row>
    <row r="240" spans="1:3" x14ac:dyDescent="0.25">
      <c r="A240" t="s">
        <v>247</v>
      </c>
      <c r="B240" t="s">
        <v>34</v>
      </c>
      <c r="C240" t="s">
        <v>499</v>
      </c>
    </row>
    <row r="241" spans="1:3" x14ac:dyDescent="0.25">
      <c r="A241" t="s">
        <v>79</v>
      </c>
      <c r="C241" t="s">
        <v>503</v>
      </c>
    </row>
    <row r="242" spans="1:3" x14ac:dyDescent="0.25">
      <c r="A242" t="s">
        <v>144</v>
      </c>
      <c r="C242" t="s">
        <v>503</v>
      </c>
    </row>
    <row r="243" spans="1:3" x14ac:dyDescent="0.25">
      <c r="A243" t="s">
        <v>145</v>
      </c>
      <c r="C243" t="s">
        <v>503</v>
      </c>
    </row>
    <row r="244" spans="1:3" x14ac:dyDescent="0.25">
      <c r="A244" t="s">
        <v>125</v>
      </c>
      <c r="C244" t="s">
        <v>503</v>
      </c>
    </row>
    <row r="245" spans="1:3" x14ac:dyDescent="0.25">
      <c r="A245" t="s">
        <v>248</v>
      </c>
      <c r="B245" t="s">
        <v>34</v>
      </c>
      <c r="C245" t="s">
        <v>499</v>
      </c>
    </row>
    <row r="246" spans="1:3" x14ac:dyDescent="0.25">
      <c r="A246" t="s">
        <v>423</v>
      </c>
      <c r="B246" t="s">
        <v>151</v>
      </c>
      <c r="C246" t="s">
        <v>499</v>
      </c>
    </row>
    <row r="247" spans="1:3" x14ac:dyDescent="0.25">
      <c r="A247" t="s">
        <v>126</v>
      </c>
      <c r="C247" t="s">
        <v>503</v>
      </c>
    </row>
    <row r="248" spans="1:3" x14ac:dyDescent="0.25">
      <c r="A248" t="s">
        <v>116</v>
      </c>
      <c r="C248" t="s">
        <v>501</v>
      </c>
    </row>
    <row r="249" spans="1:3" x14ac:dyDescent="0.25">
      <c r="A249" t="s">
        <v>10</v>
      </c>
      <c r="C249" t="s">
        <v>503</v>
      </c>
    </row>
    <row r="250" spans="1:3" x14ac:dyDescent="0.25">
      <c r="A250" t="s">
        <v>312</v>
      </c>
      <c r="B250" t="s">
        <v>75</v>
      </c>
      <c r="C250" t="s">
        <v>499</v>
      </c>
    </row>
    <row r="251" spans="1:3" x14ac:dyDescent="0.25">
      <c r="A251" t="s">
        <v>398</v>
      </c>
      <c r="B251" t="s">
        <v>137</v>
      </c>
      <c r="C251" t="s">
        <v>499</v>
      </c>
    </row>
    <row r="252" spans="1:3" x14ac:dyDescent="0.25">
      <c r="A252" t="s">
        <v>249</v>
      </c>
      <c r="B252" t="s">
        <v>34</v>
      </c>
      <c r="C252" t="s">
        <v>499</v>
      </c>
    </row>
    <row r="253" spans="1:3" x14ac:dyDescent="0.25">
      <c r="A253" t="s">
        <v>117</v>
      </c>
      <c r="C253" t="s">
        <v>501</v>
      </c>
    </row>
    <row r="254" spans="1:3" x14ac:dyDescent="0.25">
      <c r="A254" t="s">
        <v>257</v>
      </c>
      <c r="B254" t="s">
        <v>44</v>
      </c>
      <c r="C254" t="s">
        <v>499</v>
      </c>
    </row>
    <row r="255" spans="1:3" x14ac:dyDescent="0.25">
      <c r="A255" t="s">
        <v>28</v>
      </c>
      <c r="C255" t="s">
        <v>502</v>
      </c>
    </row>
    <row r="256" spans="1:3" x14ac:dyDescent="0.25">
      <c r="A256" t="s">
        <v>330</v>
      </c>
      <c r="B256" t="s">
        <v>83</v>
      </c>
      <c r="C256" t="s">
        <v>499</v>
      </c>
    </row>
    <row r="257" spans="1:3" x14ac:dyDescent="0.25">
      <c r="A257" t="s">
        <v>250</v>
      </c>
      <c r="B257" t="s">
        <v>34</v>
      </c>
      <c r="C257" t="s">
        <v>499</v>
      </c>
    </row>
    <row r="258" spans="1:3" x14ac:dyDescent="0.25">
      <c r="A258" t="s">
        <v>364</v>
      </c>
      <c r="B258" t="s">
        <v>133</v>
      </c>
      <c r="C258" t="s">
        <v>499</v>
      </c>
    </row>
    <row r="259" spans="1:3" x14ac:dyDescent="0.25">
      <c r="A259" t="s">
        <v>47</v>
      </c>
      <c r="C259" t="s">
        <v>502</v>
      </c>
    </row>
    <row r="260" spans="1:3" x14ac:dyDescent="0.25">
      <c r="A260" t="s">
        <v>307</v>
      </c>
      <c r="B260" t="s">
        <v>67</v>
      </c>
      <c r="C260" t="s">
        <v>499</v>
      </c>
    </row>
    <row r="261" spans="1:3" x14ac:dyDescent="0.25">
      <c r="A261" t="s">
        <v>399</v>
      </c>
      <c r="B261" t="s">
        <v>137</v>
      </c>
      <c r="C261" t="s">
        <v>499</v>
      </c>
    </row>
    <row r="262" spans="1:3" x14ac:dyDescent="0.25">
      <c r="A262" t="s">
        <v>296</v>
      </c>
      <c r="B262" t="s">
        <v>62</v>
      </c>
      <c r="C262" t="s">
        <v>499</v>
      </c>
    </row>
    <row r="263" spans="1:3" x14ac:dyDescent="0.25">
      <c r="A263" t="s">
        <v>374</v>
      </c>
      <c r="B263" t="s">
        <v>134</v>
      </c>
      <c r="C263" t="s">
        <v>499</v>
      </c>
    </row>
    <row r="264" spans="1:3" x14ac:dyDescent="0.25">
      <c r="A264" t="s">
        <v>57</v>
      </c>
      <c r="C264" t="s">
        <v>503</v>
      </c>
    </row>
    <row r="265" spans="1:3" x14ac:dyDescent="0.25">
      <c r="A265" t="s">
        <v>258</v>
      </c>
      <c r="B265" t="s">
        <v>44</v>
      </c>
      <c r="C265" t="s">
        <v>499</v>
      </c>
    </row>
    <row r="266" spans="1:3" x14ac:dyDescent="0.25">
      <c r="A266" t="s">
        <v>29</v>
      </c>
      <c r="C266" t="s">
        <v>502</v>
      </c>
    </row>
    <row r="267" spans="1:3" x14ac:dyDescent="0.25">
      <c r="A267" t="s">
        <v>71</v>
      </c>
      <c r="C267" t="s">
        <v>502</v>
      </c>
    </row>
    <row r="268" spans="1:3" x14ac:dyDescent="0.25">
      <c r="A268" t="s">
        <v>259</v>
      </c>
      <c r="B268" t="s">
        <v>44</v>
      </c>
      <c r="C268" t="s">
        <v>499</v>
      </c>
    </row>
    <row r="269" spans="1:3" x14ac:dyDescent="0.25">
      <c r="A269" t="s">
        <v>433</v>
      </c>
      <c r="B269" t="s">
        <v>153</v>
      </c>
      <c r="C269" t="s">
        <v>499</v>
      </c>
    </row>
    <row r="270" spans="1:3" x14ac:dyDescent="0.25">
      <c r="A270" t="s">
        <v>37</v>
      </c>
      <c r="C270" t="s">
        <v>502</v>
      </c>
    </row>
    <row r="271" spans="1:3" x14ac:dyDescent="0.25">
      <c r="A271" t="s">
        <v>260</v>
      </c>
      <c r="B271" t="s">
        <v>44</v>
      </c>
      <c r="C271" t="s">
        <v>499</v>
      </c>
    </row>
    <row r="272" spans="1:3" x14ac:dyDescent="0.25">
      <c r="A272" t="s">
        <v>383</v>
      </c>
      <c r="B272" t="s">
        <v>135</v>
      </c>
      <c r="C272" t="s">
        <v>499</v>
      </c>
    </row>
    <row r="273" spans="1:3" x14ac:dyDescent="0.25">
      <c r="A273" t="s">
        <v>48</v>
      </c>
      <c r="C273" t="s">
        <v>502</v>
      </c>
    </row>
    <row r="274" spans="1:3" x14ac:dyDescent="0.25">
      <c r="A274" t="s">
        <v>384</v>
      </c>
      <c r="B274" t="s">
        <v>135</v>
      </c>
      <c r="C274" t="s">
        <v>499</v>
      </c>
    </row>
    <row r="275" spans="1:3" x14ac:dyDescent="0.25">
      <c r="A275" t="s">
        <v>63</v>
      </c>
      <c r="C275" t="s">
        <v>503</v>
      </c>
    </row>
    <row r="276" spans="1:3" x14ac:dyDescent="0.25">
      <c r="A276" t="s">
        <v>496</v>
      </c>
      <c r="C276" t="s">
        <v>500</v>
      </c>
    </row>
    <row r="277" spans="1:3" x14ac:dyDescent="0.25">
      <c r="A277" t="s">
        <v>127</v>
      </c>
      <c r="C277" t="s">
        <v>503</v>
      </c>
    </row>
    <row r="278" spans="1:3" x14ac:dyDescent="0.25">
      <c r="A278" t="s">
        <v>72</v>
      </c>
      <c r="C278" t="s">
        <v>502</v>
      </c>
    </row>
    <row r="279" spans="1:3" x14ac:dyDescent="0.25">
      <c r="A279" t="s">
        <v>153</v>
      </c>
      <c r="C279" t="s">
        <v>504</v>
      </c>
    </row>
    <row r="280" spans="1:3" x14ac:dyDescent="0.25">
      <c r="A280" t="s">
        <v>359</v>
      </c>
      <c r="B280" t="s">
        <v>132</v>
      </c>
      <c r="C280" t="s">
        <v>499</v>
      </c>
    </row>
    <row r="281" spans="1:3" x14ac:dyDescent="0.25">
      <c r="A281" t="s">
        <v>320</v>
      </c>
      <c r="B281" t="s">
        <v>82</v>
      </c>
      <c r="C281" t="s">
        <v>499</v>
      </c>
    </row>
    <row r="282" spans="1:3" x14ac:dyDescent="0.25">
      <c r="A282" t="s">
        <v>268</v>
      </c>
      <c r="B282" t="s">
        <v>58</v>
      </c>
      <c r="C282" t="s">
        <v>499</v>
      </c>
    </row>
    <row r="283" spans="1:3" x14ac:dyDescent="0.25">
      <c r="A283" t="s">
        <v>146</v>
      </c>
      <c r="C283" t="s">
        <v>503</v>
      </c>
    </row>
    <row r="284" spans="1:3" x14ac:dyDescent="0.25">
      <c r="A284" t="s">
        <v>416</v>
      </c>
      <c r="B284" t="s">
        <v>150</v>
      </c>
      <c r="C284" t="s">
        <v>499</v>
      </c>
    </row>
    <row r="285" spans="1:3" x14ac:dyDescent="0.25">
      <c r="A285" t="s">
        <v>280</v>
      </c>
      <c r="B285" t="s">
        <v>60</v>
      </c>
      <c r="C285" t="s">
        <v>499</v>
      </c>
    </row>
    <row r="286" spans="1:3" x14ac:dyDescent="0.25">
      <c r="A286" t="s">
        <v>281</v>
      </c>
      <c r="B286" t="s">
        <v>60</v>
      </c>
      <c r="C286" t="s">
        <v>499</v>
      </c>
    </row>
    <row r="287" spans="1:3" x14ac:dyDescent="0.25">
      <c r="A287" t="s">
        <v>241</v>
      </c>
      <c r="B287" t="s">
        <v>23</v>
      </c>
      <c r="C287" t="s">
        <v>499</v>
      </c>
    </row>
    <row r="288" spans="1:3" x14ac:dyDescent="0.25">
      <c r="A288" t="s">
        <v>349</v>
      </c>
      <c r="B288" t="s">
        <v>85</v>
      </c>
      <c r="C288" t="s">
        <v>499</v>
      </c>
    </row>
    <row r="289" spans="1:3" x14ac:dyDescent="0.25">
      <c r="A289" t="s">
        <v>288</v>
      </c>
      <c r="B289" t="s">
        <v>61</v>
      </c>
      <c r="C289" t="s">
        <v>499</v>
      </c>
    </row>
    <row r="290" spans="1:3" x14ac:dyDescent="0.25">
      <c r="A290" t="s">
        <v>391</v>
      </c>
      <c r="B290" t="s">
        <v>136</v>
      </c>
      <c r="C290" t="s">
        <v>499</v>
      </c>
    </row>
    <row r="291" spans="1:3" x14ac:dyDescent="0.25">
      <c r="A291" t="s">
        <v>251</v>
      </c>
      <c r="B291" t="s">
        <v>34</v>
      </c>
      <c r="C291" t="s">
        <v>499</v>
      </c>
    </row>
    <row r="292" spans="1:3" x14ac:dyDescent="0.25">
      <c r="A292" t="s">
        <v>434</v>
      </c>
      <c r="B292" t="s">
        <v>153</v>
      </c>
      <c r="C292" t="s">
        <v>499</v>
      </c>
    </row>
    <row r="293" spans="1:3" x14ac:dyDescent="0.25">
      <c r="A293" t="s">
        <v>301</v>
      </c>
      <c r="B293" t="s">
        <v>66</v>
      </c>
      <c r="C293" t="s">
        <v>499</v>
      </c>
    </row>
    <row r="294" spans="1:3" x14ac:dyDescent="0.25">
      <c r="A294" t="s">
        <v>15</v>
      </c>
      <c r="C294" t="s">
        <v>502</v>
      </c>
    </row>
    <row r="295" spans="1:3" x14ac:dyDescent="0.25">
      <c r="A295" t="s">
        <v>471</v>
      </c>
      <c r="C295" t="s">
        <v>507</v>
      </c>
    </row>
    <row r="296" spans="1:3" x14ac:dyDescent="0.25">
      <c r="A296" t="s">
        <v>128</v>
      </c>
      <c r="C296" t="s">
        <v>503</v>
      </c>
    </row>
    <row r="297" spans="1:3" x14ac:dyDescent="0.25">
      <c r="A297" t="s">
        <v>80</v>
      </c>
      <c r="C297" t="s">
        <v>503</v>
      </c>
    </row>
    <row r="298" spans="1:3" x14ac:dyDescent="0.25">
      <c r="A298" t="s">
        <v>97</v>
      </c>
      <c r="C298" t="s">
        <v>505</v>
      </c>
    </row>
    <row r="299" spans="1:3" x14ac:dyDescent="0.25">
      <c r="A299" t="s">
        <v>400</v>
      </c>
      <c r="B299" t="s">
        <v>137</v>
      </c>
      <c r="C299" t="s">
        <v>499</v>
      </c>
    </row>
    <row r="300" spans="1:3" x14ac:dyDescent="0.25">
      <c r="A300" t="s">
        <v>338</v>
      </c>
      <c r="B300" t="s">
        <v>84</v>
      </c>
      <c r="C300" t="s">
        <v>499</v>
      </c>
    </row>
    <row r="301" spans="1:3" x14ac:dyDescent="0.25">
      <c r="A301" t="s">
        <v>442</v>
      </c>
      <c r="B301" t="s">
        <v>86</v>
      </c>
      <c r="C301" t="s">
        <v>499</v>
      </c>
    </row>
    <row r="302" spans="1:3" x14ac:dyDescent="0.25">
      <c r="A302" t="s">
        <v>38</v>
      </c>
      <c r="C302" t="s">
        <v>502</v>
      </c>
    </row>
    <row r="303" spans="1:3" x14ac:dyDescent="0.25">
      <c r="A303" t="s">
        <v>302</v>
      </c>
      <c r="B303" t="s">
        <v>66</v>
      </c>
      <c r="C303" t="s">
        <v>499</v>
      </c>
    </row>
    <row r="304" spans="1:3" x14ac:dyDescent="0.25">
      <c r="A304" t="s">
        <v>66</v>
      </c>
      <c r="C304" t="s">
        <v>504</v>
      </c>
    </row>
    <row r="305" spans="1:3" x14ac:dyDescent="0.25">
      <c r="A305" t="s">
        <v>497</v>
      </c>
      <c r="C305" t="s">
        <v>500</v>
      </c>
    </row>
    <row r="306" spans="1:3" x14ac:dyDescent="0.25">
      <c r="A306" t="s">
        <v>303</v>
      </c>
      <c r="B306" t="s">
        <v>66</v>
      </c>
      <c r="C306" t="s">
        <v>499</v>
      </c>
    </row>
    <row r="307" spans="1:3" x14ac:dyDescent="0.25">
      <c r="A307" t="s">
        <v>339</v>
      </c>
      <c r="B307" t="s">
        <v>84</v>
      </c>
      <c r="C307" t="s">
        <v>499</v>
      </c>
    </row>
    <row r="308" spans="1:3" x14ac:dyDescent="0.25">
      <c r="A308" t="s">
        <v>30</v>
      </c>
      <c r="C308" t="s">
        <v>502</v>
      </c>
    </row>
    <row r="309" spans="1:3" x14ac:dyDescent="0.25">
      <c r="A309" t="s">
        <v>11</v>
      </c>
      <c r="C309" t="s">
        <v>503</v>
      </c>
    </row>
    <row r="310" spans="1:3" x14ac:dyDescent="0.25">
      <c r="A310" t="s">
        <v>64</v>
      </c>
      <c r="C310" t="s">
        <v>503</v>
      </c>
    </row>
    <row r="311" spans="1:3" x14ac:dyDescent="0.25">
      <c r="A311" t="s">
        <v>308</v>
      </c>
      <c r="B311" t="s">
        <v>67</v>
      </c>
      <c r="C311" t="s">
        <v>499</v>
      </c>
    </row>
    <row r="312" spans="1:3" x14ac:dyDescent="0.25">
      <c r="A312" t="s">
        <v>430</v>
      </c>
      <c r="B312" t="s">
        <v>152</v>
      </c>
      <c r="C312" t="s">
        <v>499</v>
      </c>
    </row>
    <row r="313" spans="1:3" x14ac:dyDescent="0.25">
      <c r="A313" t="s">
        <v>86</v>
      </c>
      <c r="C313" t="s">
        <v>504</v>
      </c>
    </row>
    <row r="314" spans="1:3" x14ac:dyDescent="0.25">
      <c r="A314" t="s">
        <v>355</v>
      </c>
      <c r="B314" t="s">
        <v>86</v>
      </c>
      <c r="C314" t="s">
        <v>499</v>
      </c>
    </row>
    <row r="315" spans="1:3" x14ac:dyDescent="0.25">
      <c r="A315" t="s">
        <v>16</v>
      </c>
      <c r="C315" t="s">
        <v>502</v>
      </c>
    </row>
    <row r="316" spans="1:3" x14ac:dyDescent="0.25">
      <c r="A316" t="s">
        <v>137</v>
      </c>
      <c r="C316" t="s">
        <v>504</v>
      </c>
    </row>
    <row r="317" spans="1:3" x14ac:dyDescent="0.25">
      <c r="A317" t="s">
        <v>401</v>
      </c>
      <c r="B317" t="s">
        <v>137</v>
      </c>
      <c r="C317" t="s">
        <v>499</v>
      </c>
    </row>
    <row r="318" spans="1:3" x14ac:dyDescent="0.25">
      <c r="A318" t="s">
        <v>118</v>
      </c>
      <c r="C318" t="s">
        <v>501</v>
      </c>
    </row>
    <row r="319" spans="1:3" x14ac:dyDescent="0.25">
      <c r="A319" t="s">
        <v>385</v>
      </c>
      <c r="B319" t="s">
        <v>135</v>
      </c>
      <c r="C319" t="s">
        <v>499</v>
      </c>
    </row>
    <row r="320" spans="1:3" x14ac:dyDescent="0.25">
      <c r="A320" t="s">
        <v>147</v>
      </c>
      <c r="C320" t="s">
        <v>503</v>
      </c>
    </row>
    <row r="321" spans="1:3" x14ac:dyDescent="0.25">
      <c r="A321" t="s">
        <v>31</v>
      </c>
      <c r="C321" t="s">
        <v>502</v>
      </c>
    </row>
    <row r="322" spans="1:3" x14ac:dyDescent="0.25">
      <c r="A322" t="s">
        <v>304</v>
      </c>
      <c r="B322" t="s">
        <v>66</v>
      </c>
      <c r="C322" t="s">
        <v>499</v>
      </c>
    </row>
    <row r="323" spans="1:3" x14ac:dyDescent="0.25">
      <c r="A323" t="s">
        <v>402</v>
      </c>
      <c r="B323" t="s">
        <v>137</v>
      </c>
      <c r="C323" t="s">
        <v>499</v>
      </c>
    </row>
    <row r="324" spans="1:3" x14ac:dyDescent="0.25">
      <c r="A324" t="s">
        <v>435</v>
      </c>
      <c r="B324" t="s">
        <v>153</v>
      </c>
      <c r="C324" t="s">
        <v>499</v>
      </c>
    </row>
    <row r="325" spans="1:3" x14ac:dyDescent="0.25">
      <c r="A325" t="s">
        <v>417</v>
      </c>
      <c r="B325" t="s">
        <v>150</v>
      </c>
      <c r="C325" t="s">
        <v>499</v>
      </c>
    </row>
    <row r="326" spans="1:3" x14ac:dyDescent="0.25">
      <c r="A326" t="s">
        <v>65</v>
      </c>
      <c r="C326" t="s">
        <v>503</v>
      </c>
    </row>
    <row r="327" spans="1:3" x14ac:dyDescent="0.25">
      <c r="A327" t="s">
        <v>331</v>
      </c>
      <c r="B327" t="s">
        <v>83</v>
      </c>
      <c r="C327" t="s">
        <v>499</v>
      </c>
    </row>
    <row r="328" spans="1:3" x14ac:dyDescent="0.25">
      <c r="A328" t="s">
        <v>375</v>
      </c>
      <c r="B328" t="s">
        <v>134</v>
      </c>
      <c r="C328" t="s">
        <v>499</v>
      </c>
    </row>
    <row r="329" spans="1:3" x14ac:dyDescent="0.25">
      <c r="A329" t="s">
        <v>431</v>
      </c>
      <c r="B329" t="s">
        <v>152</v>
      </c>
      <c r="C329" t="s">
        <v>499</v>
      </c>
    </row>
    <row r="330" spans="1:3" x14ac:dyDescent="0.25">
      <c r="A330" t="s">
        <v>386</v>
      </c>
      <c r="B330" t="s">
        <v>135</v>
      </c>
      <c r="C330" t="s">
        <v>499</v>
      </c>
    </row>
    <row r="331" spans="1:3" x14ac:dyDescent="0.25">
      <c r="A331" t="s">
        <v>340</v>
      </c>
      <c r="B331" t="s">
        <v>84</v>
      </c>
      <c r="C331" t="s">
        <v>499</v>
      </c>
    </row>
    <row r="332" spans="1:3" x14ac:dyDescent="0.25">
      <c r="A332" t="s">
        <v>81</v>
      </c>
      <c r="C332" t="s">
        <v>503</v>
      </c>
    </row>
    <row r="333" spans="1:3" x14ac:dyDescent="0.25">
      <c r="A333" t="s">
        <v>387</v>
      </c>
      <c r="B333" t="s">
        <v>135</v>
      </c>
      <c r="C333" t="s">
        <v>499</v>
      </c>
    </row>
    <row r="334" spans="1:3" x14ac:dyDescent="0.25">
      <c r="A334" t="s">
        <v>148</v>
      </c>
      <c r="C334" t="s">
        <v>503</v>
      </c>
    </row>
    <row r="335" spans="1:3" x14ac:dyDescent="0.25">
      <c r="A335" t="s">
        <v>418</v>
      </c>
      <c r="B335" t="s">
        <v>150</v>
      </c>
      <c r="C335" t="s">
        <v>499</v>
      </c>
    </row>
    <row r="336" spans="1:3" x14ac:dyDescent="0.25">
      <c r="A336" t="s">
        <v>98</v>
      </c>
      <c r="C336" t="s">
        <v>505</v>
      </c>
    </row>
    <row r="337" spans="1:3" x14ac:dyDescent="0.25">
      <c r="A337" t="s">
        <v>32</v>
      </c>
      <c r="C337" t="s">
        <v>502</v>
      </c>
    </row>
    <row r="338" spans="1:3" x14ac:dyDescent="0.25">
      <c r="A338" t="s">
        <v>388</v>
      </c>
      <c r="B338" t="s">
        <v>135</v>
      </c>
      <c r="C338" t="s">
        <v>499</v>
      </c>
    </row>
    <row r="339" spans="1:3" x14ac:dyDescent="0.25">
      <c r="A339" t="s">
        <v>472</v>
      </c>
      <c r="C339" t="s">
        <v>507</v>
      </c>
    </row>
    <row r="340" spans="1:3" x14ac:dyDescent="0.25">
      <c r="A340" t="s">
        <v>332</v>
      </c>
      <c r="B340" t="s">
        <v>83</v>
      </c>
      <c r="C340" t="s">
        <v>499</v>
      </c>
    </row>
    <row r="341" spans="1:3" x14ac:dyDescent="0.25">
      <c r="A341" t="s">
        <v>392</v>
      </c>
      <c r="B341" t="s">
        <v>136</v>
      </c>
      <c r="C341" t="s">
        <v>499</v>
      </c>
    </row>
    <row r="342" spans="1:3" x14ac:dyDescent="0.25">
      <c r="A342" t="s">
        <v>53</v>
      </c>
      <c r="C342" t="s">
        <v>502</v>
      </c>
    </row>
    <row r="343" spans="1:3" x14ac:dyDescent="0.25">
      <c r="A343" t="s">
        <v>73</v>
      </c>
      <c r="C343" t="s">
        <v>502</v>
      </c>
    </row>
    <row r="344" spans="1:3" x14ac:dyDescent="0.25">
      <c r="A344" t="s">
        <v>119</v>
      </c>
      <c r="C344" t="s">
        <v>501</v>
      </c>
    </row>
    <row r="345" spans="1:3" x14ac:dyDescent="0.25">
      <c r="A345" t="s">
        <v>99</v>
      </c>
      <c r="C345" t="s">
        <v>505</v>
      </c>
    </row>
    <row r="346" spans="1:3" x14ac:dyDescent="0.25">
      <c r="A346" t="s">
        <v>22</v>
      </c>
      <c r="C346" t="s">
        <v>503</v>
      </c>
    </row>
    <row r="347" spans="1:3" x14ac:dyDescent="0.25">
      <c r="A347" t="s">
        <v>309</v>
      </c>
      <c r="B347" t="s">
        <v>67</v>
      </c>
      <c r="C347" t="s">
        <v>499</v>
      </c>
    </row>
    <row r="348" spans="1:3" x14ac:dyDescent="0.25">
      <c r="A348" t="s">
        <v>67</v>
      </c>
      <c r="C348" t="s">
        <v>504</v>
      </c>
    </row>
    <row r="349" spans="1:3" x14ac:dyDescent="0.25">
      <c r="A349" t="s">
        <v>341</v>
      </c>
      <c r="B349" t="s">
        <v>84</v>
      </c>
      <c r="C349" t="s">
        <v>499</v>
      </c>
    </row>
    <row r="350" spans="1:3" x14ac:dyDescent="0.25">
      <c r="A350" t="s">
        <v>356</v>
      </c>
      <c r="B350" t="s">
        <v>86</v>
      </c>
      <c r="C350" t="s">
        <v>499</v>
      </c>
    </row>
    <row r="351" spans="1:3" x14ac:dyDescent="0.25">
      <c r="A351" t="s">
        <v>403</v>
      </c>
      <c r="B351" t="s">
        <v>137</v>
      </c>
      <c r="C351" t="s">
        <v>499</v>
      </c>
    </row>
    <row r="352" spans="1:3" x14ac:dyDescent="0.25">
      <c r="A352" t="s">
        <v>365</v>
      </c>
      <c r="B352" t="s">
        <v>133</v>
      </c>
      <c r="C352" t="s">
        <v>499</v>
      </c>
    </row>
    <row r="353" spans="1:3" x14ac:dyDescent="0.25">
      <c r="A353" t="s">
        <v>289</v>
      </c>
      <c r="B353" t="s">
        <v>61</v>
      </c>
      <c r="C353" t="s">
        <v>499</v>
      </c>
    </row>
    <row r="354" spans="1:3" x14ac:dyDescent="0.25">
      <c r="A354" t="s">
        <v>342</v>
      </c>
      <c r="B354" t="s">
        <v>84</v>
      </c>
      <c r="C354" t="s">
        <v>499</v>
      </c>
    </row>
    <row r="355" spans="1:3" x14ac:dyDescent="0.25">
      <c r="A355" t="s">
        <v>129</v>
      </c>
      <c r="C355" t="s">
        <v>503</v>
      </c>
    </row>
    <row r="356" spans="1:3" x14ac:dyDescent="0.25">
      <c r="A356" t="s">
        <v>419</v>
      </c>
      <c r="B356" t="s">
        <v>150</v>
      </c>
      <c r="C356" t="s">
        <v>499</v>
      </c>
    </row>
    <row r="357" spans="1:3" x14ac:dyDescent="0.25">
      <c r="A357" t="s">
        <v>424</v>
      </c>
      <c r="B357" t="s">
        <v>151</v>
      </c>
      <c r="C357" t="s">
        <v>499</v>
      </c>
    </row>
    <row r="358" spans="1:3" x14ac:dyDescent="0.25">
      <c r="A358" t="s">
        <v>252</v>
      </c>
      <c r="B358" t="s">
        <v>34</v>
      </c>
      <c r="C358" t="s">
        <v>499</v>
      </c>
    </row>
    <row r="359" spans="1:3" x14ac:dyDescent="0.25">
      <c r="A359" t="s">
        <v>282</v>
      </c>
      <c r="B359" t="s">
        <v>60</v>
      </c>
      <c r="C359" t="s">
        <v>499</v>
      </c>
    </row>
    <row r="360" spans="1:3" x14ac:dyDescent="0.25">
      <c r="A360" t="s">
        <v>473</v>
      </c>
      <c r="C360" t="s">
        <v>507</v>
      </c>
    </row>
    <row r="361" spans="1:3" x14ac:dyDescent="0.25">
      <c r="A361" t="s">
        <v>393</v>
      </c>
      <c r="B361" t="s">
        <v>136</v>
      </c>
      <c r="C361" t="s">
        <v>499</v>
      </c>
    </row>
    <row r="362" spans="1:3" x14ac:dyDescent="0.25">
      <c r="A362" t="s">
        <v>436</v>
      </c>
      <c r="B362" t="s">
        <v>153</v>
      </c>
      <c r="C362" t="s">
        <v>499</v>
      </c>
    </row>
    <row r="363" spans="1:3" x14ac:dyDescent="0.25">
      <c r="A363" t="s">
        <v>138</v>
      </c>
      <c r="C363" t="s">
        <v>504</v>
      </c>
    </row>
    <row r="364" spans="1:3" x14ac:dyDescent="0.25">
      <c r="A364" t="s">
        <v>474</v>
      </c>
      <c r="C364" t="s">
        <v>507</v>
      </c>
    </row>
    <row r="365" spans="1:3" x14ac:dyDescent="0.25">
      <c r="A365" t="s">
        <v>100</v>
      </c>
      <c r="C365" t="s">
        <v>505</v>
      </c>
    </row>
    <row r="366" spans="1:3" x14ac:dyDescent="0.25">
      <c r="A366" t="s">
        <v>425</v>
      </c>
      <c r="B366" t="s">
        <v>151</v>
      </c>
      <c r="C366" t="s">
        <v>499</v>
      </c>
    </row>
    <row r="367" spans="1:3" x14ac:dyDescent="0.25">
      <c r="A367" t="s">
        <v>33</v>
      </c>
      <c r="C367" t="s">
        <v>502</v>
      </c>
    </row>
    <row r="368" spans="1:3" x14ac:dyDescent="0.25">
      <c r="A368" t="s">
        <v>149</v>
      </c>
      <c r="C368" t="s">
        <v>503</v>
      </c>
    </row>
    <row r="369" spans="1:3" x14ac:dyDescent="0.25">
      <c r="A369" t="s">
        <v>498</v>
      </c>
      <c r="C369" t="s">
        <v>500</v>
      </c>
    </row>
    <row r="370" spans="1:3" x14ac:dyDescent="0.25">
      <c r="A370" t="s">
        <v>376</v>
      </c>
      <c r="B370" t="s">
        <v>134</v>
      </c>
      <c r="C370" t="s">
        <v>499</v>
      </c>
    </row>
    <row r="371" spans="1:3" x14ac:dyDescent="0.25">
      <c r="A371" t="s">
        <v>130</v>
      </c>
      <c r="C371" t="s">
        <v>503</v>
      </c>
    </row>
    <row r="372" spans="1:3" x14ac:dyDescent="0.25">
      <c r="A372" t="s">
        <v>39</v>
      </c>
      <c r="C372" t="s">
        <v>502</v>
      </c>
    </row>
    <row r="373" spans="1:3" x14ac:dyDescent="0.25">
      <c r="A373" t="s">
        <v>404</v>
      </c>
      <c r="B373" t="s">
        <v>137</v>
      </c>
      <c r="C373" t="s">
        <v>499</v>
      </c>
    </row>
    <row r="374" spans="1:3" x14ac:dyDescent="0.25">
      <c r="A374" t="s">
        <v>131</v>
      </c>
      <c r="C374" t="s">
        <v>503</v>
      </c>
    </row>
    <row r="375" spans="1:3" x14ac:dyDescent="0.25">
      <c r="A375" t="s">
        <v>74</v>
      </c>
      <c r="C375" t="s">
        <v>502</v>
      </c>
    </row>
    <row r="376" spans="1:3" x14ac:dyDescent="0.25">
      <c r="A376" t="s">
        <v>313</v>
      </c>
      <c r="B376" t="s">
        <v>75</v>
      </c>
      <c r="C376" t="s">
        <v>499</v>
      </c>
    </row>
    <row r="377" spans="1:3" x14ac:dyDescent="0.25">
      <c r="A377" t="s">
        <v>75</v>
      </c>
      <c r="C377" t="s">
        <v>504</v>
      </c>
    </row>
    <row r="378" spans="1:3" x14ac:dyDescent="0.25">
      <c r="A378" t="s">
        <v>411</v>
      </c>
      <c r="B378" t="s">
        <v>138</v>
      </c>
      <c r="C378" t="s">
        <v>499</v>
      </c>
    </row>
    <row r="379" spans="1:3" x14ac:dyDescent="0.25">
      <c r="A379" t="s">
        <v>314</v>
      </c>
      <c r="B379" t="s">
        <v>75</v>
      </c>
      <c r="C379" t="s">
        <v>499</v>
      </c>
    </row>
    <row r="380" spans="1:3" x14ac:dyDescent="0.25">
      <c r="A380" t="s">
        <v>360</v>
      </c>
      <c r="B380" t="s">
        <v>132</v>
      </c>
      <c r="C380" t="s">
        <v>499</v>
      </c>
    </row>
    <row r="381" spans="1:3" x14ac:dyDescent="0.25">
      <c r="A381" t="s">
        <v>253</v>
      </c>
      <c r="B381" t="s">
        <v>34</v>
      </c>
      <c r="C381" t="s">
        <v>499</v>
      </c>
    </row>
    <row r="382" spans="1:3" x14ac:dyDescent="0.25">
      <c r="A382" t="s">
        <v>315</v>
      </c>
      <c r="B382" t="s">
        <v>75</v>
      </c>
      <c r="C382" t="s">
        <v>499</v>
      </c>
    </row>
    <row r="383" spans="1:3" x14ac:dyDescent="0.25">
      <c r="A383" t="s">
        <v>43</v>
      </c>
      <c r="C383" t="s">
        <v>503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183"/>
  <sheetViews>
    <sheetView tabSelected="1" topLeftCell="G1" workbookViewId="0">
      <selection activeCell="K10" sqref="K10"/>
    </sheetView>
  </sheetViews>
  <sheetFormatPr defaultRowHeight="15" x14ac:dyDescent="0.25"/>
  <cols>
    <col min="1" max="5" width="0.7109375" style="4" customWidth="1"/>
    <col min="6" max="6" width="7.85546875" style="4" customWidth="1"/>
    <col min="7" max="12" width="28.5703125" style="6" customWidth="1"/>
    <col min="13" max="13" width="21.42578125" style="6" customWidth="1"/>
    <col min="14" max="14" width="7.85546875" style="6" customWidth="1"/>
    <col min="15" max="20" width="7.140625" style="6" customWidth="1"/>
    <col min="21" max="21" width="3.5703125" style="6" customWidth="1"/>
    <col min="22" max="16384" width="9.140625" style="6"/>
  </cols>
  <sheetData>
    <row r="1" spans="1:16" ht="21" x14ac:dyDescent="0.35">
      <c r="A1" s="4" t="s">
        <v>512</v>
      </c>
      <c r="B1" s="4" t="s">
        <v>236</v>
      </c>
      <c r="C1" s="4" t="s">
        <v>512</v>
      </c>
      <c r="D1" s="4" t="str">
        <f t="array" ref="D1">IF(ISERROR(INDEX($A$1:$B$900,SMALL(IF($A$1:$A$900=G$9,ROW($A$1:$A$900)),ROW(1:1)),2)),"",INDEX($A$1:$B$900,SMALL(IF($A$1:$A$900=G$9,ROW($A$1:$A$900)),ROW(1:1)),2))</f>
        <v>Allerdale</v>
      </c>
      <c r="G1" s="5" t="s">
        <v>519</v>
      </c>
    </row>
    <row r="2" spans="1:16" ht="15.75" x14ac:dyDescent="0.25">
      <c r="A2" s="4" t="s">
        <v>512</v>
      </c>
      <c r="B2" s="4" t="s">
        <v>377</v>
      </c>
      <c r="C2" s="4" t="s">
        <v>513</v>
      </c>
      <c r="D2" s="4" t="str">
        <f t="array" ref="D2">IF(ISERROR(INDEX($A$1:$B$900,SMALL(IF($A$1:$A$900=G$9,ROW($A$1:$A$900)),ROW(2:2)),2)),"",INDEX($A$1:$B$900,SMALL(IF($A$1:$A$900=G$9,ROW($A$1:$A$900)),ROW(2:2)),2))</f>
        <v>Ashford</v>
      </c>
      <c r="G2" s="7" t="s">
        <v>514</v>
      </c>
    </row>
    <row r="3" spans="1:16" ht="3.75" customHeight="1" x14ac:dyDescent="0.25">
      <c r="A3" s="4" t="s">
        <v>512</v>
      </c>
      <c r="B3" s="4" t="s">
        <v>357</v>
      </c>
      <c r="D3" s="4" t="str">
        <f t="array" ref="D3">IF(ISERROR(INDEX($A$1:$B$900,SMALL(IF($A$1:$A$900=G$9,ROW($A$1:$A$900)),ROW(3:3)),2)),"",INDEX($A$1:$B$900,SMALL(IF($A$1:$A$900=G$9,ROW($A$1:$A$900)),ROW(3:3)),2))</f>
        <v>Aylesbury Vale</v>
      </c>
    </row>
    <row r="4" spans="1:16" ht="3.75" customHeight="1" x14ac:dyDescent="0.25">
      <c r="A4" s="4" t="s">
        <v>512</v>
      </c>
      <c r="B4" s="4" t="s">
        <v>350</v>
      </c>
      <c r="D4" s="4" t="str">
        <f t="array" ref="D4">IF(ISERROR(INDEX($A$1:$B$900,SMALL(IF($A$1:$A$900=G$9,ROW($A$1:$A$900)),ROW(4:4)),2)),"",INDEX($A$1:$B$900,SMALL(IF($A$1:$A$900=G$9,ROW($A$1:$A$900)),ROW(4:4)),2))</f>
        <v>Babergh</v>
      </c>
    </row>
    <row r="5" spans="1:16" ht="3.75" customHeight="1" x14ac:dyDescent="0.25">
      <c r="A5" s="4" t="s">
        <v>512</v>
      </c>
      <c r="B5" s="4" t="s">
        <v>291</v>
      </c>
      <c r="D5" s="4" t="str">
        <f t="array" ref="D5">IF(ISERROR(INDEX($A$1:$B$900,SMALL(IF($A$1:$A$900=G$9,ROW($A$1:$A$900)),ROW(5:5)),2)),"",INDEX($A$1:$B$900,SMALL(IF($A$1:$A$900=G$9,ROW($A$1:$A$900)),ROW(5:5)),2))</f>
        <v>Bassetlaw</v>
      </c>
    </row>
    <row r="6" spans="1:16" ht="3.75" customHeight="1" x14ac:dyDescent="0.25">
      <c r="A6" s="4" t="s">
        <v>512</v>
      </c>
      <c r="B6" s="4" t="s">
        <v>139</v>
      </c>
      <c r="D6" s="4" t="str">
        <f t="array" ref="D6">IF(ISERROR(INDEX($A$1:$B$900,SMALL(IF($A$1:$A$900=G$9,ROW($A$1:$A$900)),ROW(6:6)),2)),"",INDEX($A$1:$B$900,SMALL(IF($A$1:$A$900=G$9,ROW($A$1:$A$900)),ROW(6:6)),2))</f>
        <v>Bath and North East Somerset</v>
      </c>
    </row>
    <row r="7" spans="1:16" ht="3.75" customHeight="1" x14ac:dyDescent="0.25">
      <c r="A7" s="4" t="s">
        <v>512</v>
      </c>
      <c r="B7" s="4" t="s">
        <v>276</v>
      </c>
      <c r="D7" s="4" t="str">
        <f t="array" ref="D7">IF(ISERROR(INDEX($A$1:$B$900,SMALL(IF($A$1:$A$900=G$9,ROW($A$1:$A$900)),ROW(7:7)),2)),"",INDEX($A$1:$B$900,SMALL(IF($A$1:$A$900=G$9,ROW($A$1:$A$900)),ROW(7:7)),2))</f>
        <v>Boston</v>
      </c>
    </row>
    <row r="8" spans="1:16" x14ac:dyDescent="0.25">
      <c r="A8" s="4" t="s">
        <v>512</v>
      </c>
      <c r="B8" s="4" t="s">
        <v>322</v>
      </c>
      <c r="D8" s="4" t="str">
        <f t="array" ref="D8">IF(ISERROR(INDEX($A$1:$B$900,SMALL(IF($A$1:$A$900=G$9,ROW($A$1:$A$900)),ROW(8:8)),2)),"",INDEX($A$1:$B$900,SMALL(IF($A$1:$A$900=G$9,ROW($A$1:$A$900)),ROW(8:8)),2))</f>
        <v>Braintree</v>
      </c>
    </row>
    <row r="9" spans="1:16" ht="30" customHeight="1" x14ac:dyDescent="0.25">
      <c r="A9" s="4" t="s">
        <v>512</v>
      </c>
      <c r="B9" s="4" t="s">
        <v>343</v>
      </c>
      <c r="D9" s="4" t="str">
        <f t="array" ref="D9">IF(ISERROR(INDEX($A$1:$B$900,SMALL(IF($A$1:$A$900=G$9,ROW($A$1:$A$900)),ROW(9:9)),2)),"",INDEX($A$1:$B$900,SMALL(IF($A$1:$A$900=G$9,ROW($A$1:$A$900)),ROW(9:9)),2))</f>
        <v>Breckland</v>
      </c>
      <c r="G9" s="8" t="s">
        <v>512</v>
      </c>
      <c r="H9" s="9" t="s">
        <v>515</v>
      </c>
      <c r="I9" s="10" t="s">
        <v>518</v>
      </c>
      <c r="J9" s="22" t="s">
        <v>516</v>
      </c>
      <c r="K9" s="11"/>
      <c r="L9" s="11"/>
      <c r="M9" s="23" t="s">
        <v>517</v>
      </c>
    </row>
    <row r="10" spans="1:16" x14ac:dyDescent="0.25">
      <c r="A10" s="4" t="s">
        <v>512</v>
      </c>
      <c r="B10" s="4" t="s">
        <v>344</v>
      </c>
      <c r="D10" s="4" t="str">
        <f t="array" ref="D10">IF(ISERROR(INDEX($A$1:$B$900,SMALL(IF($A$1:$A$900=G$9,ROW($A$1:$A$900)),ROW(10:10)),2)),"",INDEX($A$1:$B$900,SMALL(IF($A$1:$A$900=G$9,ROW($A$1:$A$900)),ROW(10:10)),2))</f>
        <v>Broadland</v>
      </c>
      <c r="G10" s="3" t="s">
        <v>236</v>
      </c>
      <c r="H10" s="12" t="str">
        <f>IF(G9="County",G10,IFERROR(VLOOKUP(G10,Sheet5!A1:B383,2,FALSE),""))</f>
        <v>Cumbria</v>
      </c>
      <c r="I10" s="13" t="s">
        <v>236</v>
      </c>
      <c r="J10" s="22"/>
      <c r="K10" s="14" t="s">
        <v>236</v>
      </c>
      <c r="L10" s="11"/>
      <c r="M10" s="23"/>
    </row>
    <row r="11" spans="1:16" s="19" customFormat="1" x14ac:dyDescent="0.25">
      <c r="A11" s="4" t="s">
        <v>512</v>
      </c>
      <c r="B11" s="4" t="s">
        <v>238</v>
      </c>
      <c r="C11" s="4"/>
      <c r="D11" s="15" t="str">
        <f t="array" ref="D11">IF(ISERROR(INDEX($A$1:$B$900,SMALL(IF($A$1:$A$900=G$9,ROW($A$1:$A$900)),ROW(11:11)),2)),"",INDEX($A$1:$B$900,SMALL(IF($A$1:$A$900=G$9,ROW($A$1:$A$900)),ROW(11:11)),2))</f>
        <v>Carlisle</v>
      </c>
      <c r="E11" s="4"/>
      <c r="F11" s="4"/>
      <c r="G11" s="16"/>
      <c r="H11" s="16"/>
      <c r="I11" s="17"/>
      <c r="J11" s="22"/>
      <c r="K11" s="18"/>
      <c r="L11" s="18"/>
      <c r="M11" s="23"/>
    </row>
    <row r="12" spans="1:16" s="4" customFormat="1" x14ac:dyDescent="0.25">
      <c r="A12" s="4" t="s">
        <v>512</v>
      </c>
      <c r="B12" s="4" t="s">
        <v>389</v>
      </c>
      <c r="D12" s="4" t="str">
        <f t="array" ref="D12">IF(ISERROR(INDEX($A$1:$B$900,SMALL(IF($A$1:$A$900=G$9,ROW($A$1:$A$900)),ROW(12:12)),2)),"",INDEX($A$1:$B$900,SMALL(IF($A$1:$A$900=G$9,ROW($A$1:$A$900)),ROW(12:12)),2))</f>
        <v>Cherwell</v>
      </c>
      <c r="K12" s="20"/>
      <c r="L12" s="20"/>
      <c r="M12" s="20"/>
    </row>
    <row r="13" spans="1:16" s="4" customFormat="1" x14ac:dyDescent="0.25">
      <c r="A13" s="4" t="s">
        <v>512</v>
      </c>
      <c r="B13" s="4" t="s">
        <v>19</v>
      </c>
      <c r="D13" s="4" t="str">
        <f t="array" ref="D13">IF(ISERROR(INDEX($A$1:$B$900,SMALL(IF($A$1:$A$900=G$9,ROW($A$1:$A$900)),ROW(13:13)),2)),"",INDEX($A$1:$B$900,SMALL(IF($A$1:$A$900=G$9,ROW($A$1:$A$900)),ROW(13:13)),2))</f>
        <v>Cheshire East</v>
      </c>
    </row>
    <row r="14" spans="1:16" s="4" customFormat="1" x14ac:dyDescent="0.25">
      <c r="A14" s="4" t="s">
        <v>512</v>
      </c>
      <c r="B14" s="4" t="s">
        <v>20</v>
      </c>
      <c r="D14" s="4" t="str">
        <f t="array" ref="D14">IF(ISERROR(INDEX($A$1:$B$900,SMALL(IF($A$1:$A$900=G$9,ROW($A$1:$A$900)),ROW(14:14)),2)),"",INDEX($A$1:$B$900,SMALL(IF($A$1:$A$900=G$9,ROW($A$1:$A$900)),ROW(14:14)),2))</f>
        <v>Cheshire West and Chester</v>
      </c>
      <c r="G14" s="4" t="s">
        <v>462</v>
      </c>
      <c r="H14" s="4" t="s">
        <v>463</v>
      </c>
      <c r="I14" s="4" t="s">
        <v>464</v>
      </c>
      <c r="J14" s="4" t="s">
        <v>465</v>
      </c>
      <c r="M14" s="4" t="s">
        <v>462</v>
      </c>
      <c r="N14" s="4" t="s">
        <v>463</v>
      </c>
      <c r="O14" s="4" t="s">
        <v>464</v>
      </c>
      <c r="P14" s="4" t="s">
        <v>465</v>
      </c>
    </row>
    <row r="15" spans="1:16" s="4" customFormat="1" x14ac:dyDescent="0.25">
      <c r="A15" s="4" t="s">
        <v>512</v>
      </c>
      <c r="B15" s="4" t="s">
        <v>407</v>
      </c>
      <c r="D15" s="4" t="str">
        <f t="array" ref="D15">IF(ISERROR(INDEX($A$1:$B$900,SMALL(IF($A$1:$A$900=G$9,ROW($A$1:$A$900)),ROW(15:15)),2)),"",INDEX($A$1:$B$900,SMALL(IF($A$1:$A$900=G$9,ROW($A$1:$A$900)),ROW(15:15)),2))</f>
        <v>Chichester</v>
      </c>
      <c r="F15" s="4" t="str">
        <f>G10</f>
        <v>Allerdale</v>
      </c>
      <c r="G15" s="4">
        <f>IF(G$9="County",'unitaries counties'!T4,VLOOKUP($G10,'districts unitaries'!$K$2:$Q$327,4,FALSE))</f>
        <v>9.4502074688796682</v>
      </c>
      <c r="H15" s="4">
        <f>IF(G$9="County",'unitaries counties'!U4,VLOOKUP($G10,'districts unitaries'!$K$2:$Q$327,5,FALSE))</f>
        <v>12.305295950155763</v>
      </c>
      <c r="I15" s="4">
        <f>IF(G$9="County",'unitaries counties'!V4,VLOOKUP($G10,'districts unitaries'!$K$2:$Q$327,6,FALSE))</f>
        <v>10.549792531120332</v>
      </c>
      <c r="J15" s="4">
        <f>IF(G$9="County",'unitaries counties'!W4,VLOOKUP($G10,'districts unitaries'!$K$2:$Q$327,7,FALSE))</f>
        <v>9.7507788161993769</v>
      </c>
    </row>
    <row r="16" spans="1:16" s="4" customFormat="1" x14ac:dyDescent="0.25">
      <c r="A16" s="4" t="s">
        <v>512</v>
      </c>
      <c r="B16" s="4" t="s">
        <v>239</v>
      </c>
      <c r="D16" s="4" t="str">
        <f t="array" ref="D16">IF(ISERROR(INDEX($A$1:$B$900,SMALL(IF($A$1:$A$900=G$9,ROW($A$1:$A$900)),ROW(16:16)),2)),"",INDEX($A$1:$B$900,SMALL(IF($A$1:$A$900=G$9,ROW($A$1:$A$900)),ROW(16:16)),2))</f>
        <v>Copeland</v>
      </c>
      <c r="G16" s="4" t="s">
        <v>462</v>
      </c>
      <c r="H16" s="4" t="s">
        <v>463</v>
      </c>
      <c r="I16" s="4" t="s">
        <v>464</v>
      </c>
      <c r="J16" s="4" t="s">
        <v>465</v>
      </c>
    </row>
    <row r="17" spans="1:16" s="4" customFormat="1" x14ac:dyDescent="0.25">
      <c r="A17" s="4" t="s">
        <v>512</v>
      </c>
      <c r="B17" s="4" t="s">
        <v>141</v>
      </c>
      <c r="D17" s="4" t="str">
        <f t="array" ref="D17">IF(ISERROR(INDEX($A$1:$B$900,SMALL(IF($A$1:$A$900=G$9,ROW($A$1:$A$900)),ROW(17:17)),2)),"",INDEX($A$1:$B$900,SMALL(IF($A$1:$A$900=G$9,ROW($A$1:$A$900)),ROW(17:17)),2))</f>
        <v>Cornwall</v>
      </c>
      <c r="F17" s="4" t="str">
        <f>IF($H$10=0,"",'districts unitaries'!Z2)</f>
        <v>Allerdale</v>
      </c>
      <c r="G17" s="4">
        <f>IFERROR(IF($H$10=0,"",'districts unitaries'!AA2),"")</f>
        <v>9.4502074688796682</v>
      </c>
      <c r="H17" s="4">
        <f>IFERROR(IF($H$10=0,"",'districts unitaries'!AB2),"")</f>
        <v>12.305295950155763</v>
      </c>
      <c r="I17" s="4">
        <f>IFERROR(IF($H$10=0,"",'districts unitaries'!AC2),"")</f>
        <v>10.549792531120332</v>
      </c>
      <c r="J17" s="4">
        <f>IFERROR(IF($H$10=0,"",'districts unitaries'!AD2),"")</f>
        <v>9.7507788161993769</v>
      </c>
      <c r="M17" s="4">
        <f>IFERROR(VLOOKUP($F17,'districts unitaries'!$S$2:$W$327,2,FALSE),"")</f>
        <v>9.4502074688796682</v>
      </c>
      <c r="N17" s="4">
        <f>IFERROR(VLOOKUP($F17,'districts unitaries'!$S$2:$W$327,3,FALSE),"")</f>
        <v>12.305295950155763</v>
      </c>
      <c r="O17" s="4">
        <f>IFERROR(VLOOKUP($F17,'districts unitaries'!$S$2:$W$327,4,FALSE),"")</f>
        <v>10.549792531120332</v>
      </c>
      <c r="P17" s="4">
        <f>IFERROR(VLOOKUP($F17,'districts unitaries'!$S$2:$W$327,5,FALSE),"")</f>
        <v>9.7507788161993769</v>
      </c>
    </row>
    <row r="18" spans="1:16" s="4" customFormat="1" x14ac:dyDescent="0.25">
      <c r="A18" s="4" t="s">
        <v>512</v>
      </c>
      <c r="B18" s="4" t="s">
        <v>427</v>
      </c>
      <c r="D18" s="4" t="str">
        <f t="array" ref="D18">IF(ISERROR(INDEX($A$1:$B$900,SMALL(IF($A$1:$A$900=G$9,ROW($A$1:$A$900)),ROW(18:18)),2)),"",INDEX($A$1:$B$900,SMALL(IF($A$1:$A$900=G$9,ROW($A$1:$A$900)),ROW(18:18)),2))</f>
        <v>Cotswold</v>
      </c>
      <c r="F18" s="4" t="str">
        <f>IF($H$10=0,"",'districts unitaries'!Z3)</f>
        <v>Barrow-in-Furness</v>
      </c>
      <c r="G18" s="4">
        <f>IFERROR(IF($H$10=0,"",'districts unitaries'!AA3),"")</f>
        <v>8.7679083094555867</v>
      </c>
      <c r="H18" s="4">
        <f>IFERROR(IF($H$10=0,"",'districts unitaries'!AB3),"")</f>
        <v>6.5850144092219018</v>
      </c>
      <c r="I18" s="4">
        <f>IFERROR(IF($H$10=0,"",'districts unitaries'!AC3),"")</f>
        <v>7.8581765557163532</v>
      </c>
      <c r="J18" s="4">
        <f>IFERROR(IF($H$10=0,"",'districts unitaries'!AD3),"")</f>
        <v>7.7339181286549712</v>
      </c>
      <c r="M18" s="4">
        <f>IFERROR(VLOOKUP($F18,'districts unitaries'!$S$2:$W$327,2,FALSE),"")</f>
        <v>8.7679083094555867</v>
      </c>
      <c r="N18" s="4">
        <f>IFERROR(VLOOKUP($F18,'districts unitaries'!$S$2:$W$327,3,FALSE),"")</f>
        <v>6.5850144092219018</v>
      </c>
      <c r="O18" s="4">
        <f>IFERROR(VLOOKUP($F18,'districts unitaries'!$S$2:$W$327,4,FALSE),"")</f>
        <v>7.8581765557163532</v>
      </c>
      <c r="P18" s="4">
        <f>IFERROR(VLOOKUP($F18,'districts unitaries'!$S$2:$W$327,5,FALSE),"")</f>
        <v>7.7339181286549712</v>
      </c>
    </row>
    <row r="19" spans="1:16" s="4" customFormat="1" x14ac:dyDescent="0.25">
      <c r="A19" s="4" t="s">
        <v>512</v>
      </c>
      <c r="B19" s="4" t="s">
        <v>254</v>
      </c>
      <c r="D19" s="4" t="str">
        <f t="array" ref="D19">IF(ISERROR(INDEX($A$1:$B$900,SMALL(IF($A$1:$A$900=G$9,ROW($A$1:$A$900)),ROW(19:19)),2)),"",INDEX($A$1:$B$900,SMALL(IF($A$1:$A$900=G$9,ROW($A$1:$A$900)),ROW(19:19)),2))</f>
        <v>Craven</v>
      </c>
      <c r="F19" s="4" t="str">
        <f>IF($H$10=0,"",'districts unitaries'!Z4)</f>
        <v>Carlisle</v>
      </c>
      <c r="G19" s="4">
        <f>IFERROR(IF($H$10=0,"",'districts unitaries'!AA4),"")</f>
        <v>8.3177570093457938</v>
      </c>
      <c r="H19" s="4">
        <f>IFERROR(IF($H$10=0,"",'districts unitaries'!AB4),"")</f>
        <v>7.8224299065420562</v>
      </c>
      <c r="I19" s="4">
        <f>IFERROR(IF($H$10=0,"",'districts unitaries'!AC4),"")</f>
        <v>6.3534883720930235</v>
      </c>
      <c r="J19" s="4">
        <f>IFERROR(IF($H$10=0,"",'districts unitaries'!AD4),"")</f>
        <v>5.2685185185185182</v>
      </c>
      <c r="M19" s="4">
        <f>IFERROR(VLOOKUP($F19,'districts unitaries'!$S$2:$W$327,2,FALSE),"")</f>
        <v>8.3177570093457938</v>
      </c>
      <c r="N19" s="4">
        <f>IFERROR(VLOOKUP($F19,'districts unitaries'!$S$2:$W$327,3,FALSE),"")</f>
        <v>7.8224299065420562</v>
      </c>
      <c r="O19" s="4">
        <f>IFERROR(VLOOKUP($F19,'districts unitaries'!$S$2:$W$327,4,FALSE),"")</f>
        <v>6.3534883720930235</v>
      </c>
      <c r="P19" s="4">
        <f>IFERROR(VLOOKUP($F19,'districts unitaries'!$S$2:$W$327,5,FALSE),"")</f>
        <v>5.2685185185185182</v>
      </c>
    </row>
    <row r="20" spans="1:16" s="4" customFormat="1" x14ac:dyDescent="0.25">
      <c r="A20" s="4" t="s">
        <v>512</v>
      </c>
      <c r="B20" s="4" t="s">
        <v>284</v>
      </c>
      <c r="D20" s="4" t="str">
        <f t="array" ref="D20">IF(ISERROR(INDEX($A$1:$B$900,SMALL(IF($A$1:$A$900=G$9,ROW($A$1:$A$900)),ROW(20:20)),2)),"",INDEX($A$1:$B$900,SMALL(IF($A$1:$A$900=G$9,ROW($A$1:$A$900)),ROW(20:20)),2))</f>
        <v>Daventry</v>
      </c>
      <c r="F20" s="4" t="str">
        <f>IF($H$10=0,"",'districts unitaries'!Z5)</f>
        <v>Copeland</v>
      </c>
      <c r="G20" s="4">
        <f>IFERROR(IF($H$10=0,"",'districts unitaries'!AA5),"")</f>
        <v>-2.1923620933521923</v>
      </c>
      <c r="H20" s="4">
        <f>IFERROR(IF($H$10=0,"",'districts unitaries'!AB5),"")</f>
        <v>-1.5580736543909348</v>
      </c>
      <c r="I20" s="4">
        <f>IFERROR(IF($H$10=0,"",'districts unitaries'!AC5),"")</f>
        <v>2.8328611898016995</v>
      </c>
      <c r="J20" s="4">
        <f>IFERROR(IF($H$10=0,"",'districts unitaries'!AD5),"")</f>
        <v>3.2147937411095304</v>
      </c>
      <c r="M20" s="4">
        <f>IFERROR(VLOOKUP($F20,'districts unitaries'!$S$2:$W$327,2,FALSE),"")</f>
        <v>-2.1923620933521923</v>
      </c>
      <c r="N20" s="4">
        <f>IFERROR(VLOOKUP($F20,'districts unitaries'!$S$2:$W$327,3,FALSE),"")</f>
        <v>-1.5580736543909348</v>
      </c>
      <c r="O20" s="4">
        <f>IFERROR(VLOOKUP($F20,'districts unitaries'!$S$2:$W$327,4,FALSE),"")</f>
        <v>2.8328611898016995</v>
      </c>
      <c r="P20" s="4">
        <f>IFERROR(VLOOKUP($F20,'districts unitaries'!$S$2:$W$327,5,FALSE),"")</f>
        <v>3.2147937411095304</v>
      </c>
    </row>
    <row r="21" spans="1:16" s="4" customFormat="1" x14ac:dyDescent="0.25">
      <c r="A21" s="4" t="s">
        <v>512</v>
      </c>
      <c r="B21" s="4" t="s">
        <v>264</v>
      </c>
      <c r="D21" s="4" t="str">
        <f t="array" ref="D21">IF(ISERROR(INDEX($A$1:$B$900,SMALL(IF($A$1:$A$900=G$9,ROW($A$1:$A$900)),ROW(21:21)),2)),"",INDEX($A$1:$B$900,SMALL(IF($A$1:$A$900=G$9,ROW($A$1:$A$900)),ROW(21:21)),2))</f>
        <v>Derbyshire Dales</v>
      </c>
      <c r="F21" s="4" t="str">
        <f>IF($H$10=0,"",'districts unitaries'!Z6)</f>
        <v>Eden</v>
      </c>
      <c r="G21" s="4">
        <f>IFERROR(IF($H$10=0,"",'districts unitaries'!AA6),"")</f>
        <v>4.5627376425855513</v>
      </c>
      <c r="H21" s="4">
        <f>IFERROR(IF($H$10=0,"",'districts unitaries'!AB6),"")</f>
        <v>2.7703984819734346</v>
      </c>
      <c r="I21" s="4">
        <f>IFERROR(IF($H$10=0,"",'districts unitaries'!AC6),"")</f>
        <v>4.038095238095238</v>
      </c>
      <c r="J21" s="4">
        <f>IFERROR(IF($H$10=0,"",'districts unitaries'!AD6),"")</f>
        <v>2.8652751423149905</v>
      </c>
      <c r="M21" s="4">
        <f>IFERROR(VLOOKUP($F21,'districts unitaries'!$S$2:$W$327,2,FALSE),"")</f>
        <v>4.5627376425855513</v>
      </c>
      <c r="N21" s="4">
        <f>IFERROR(VLOOKUP($F21,'districts unitaries'!$S$2:$W$327,3,FALSE),"")</f>
        <v>2.7703984819734346</v>
      </c>
      <c r="O21" s="4">
        <f>IFERROR(VLOOKUP($F21,'districts unitaries'!$S$2:$W$327,4,FALSE),"")</f>
        <v>4.038095238095238</v>
      </c>
      <c r="P21" s="4">
        <f>IFERROR(VLOOKUP($F21,'districts unitaries'!$S$2:$W$327,5,FALSE),"")</f>
        <v>2.8652751423149905</v>
      </c>
    </row>
    <row r="22" spans="1:16" s="4" customFormat="1" x14ac:dyDescent="0.25">
      <c r="A22" s="4" t="s">
        <v>512</v>
      </c>
      <c r="B22" s="4" t="s">
        <v>380</v>
      </c>
      <c r="D22" s="4" t="str">
        <f t="array" ref="D22">IF(ISERROR(INDEX($A$1:$B$900,SMALL(IF($A$1:$A$900=G$9,ROW($A$1:$A$900)),ROW(22:22)),2)),"",INDEX($A$1:$B$900,SMALL(IF($A$1:$A$900=G$9,ROW($A$1:$A$900)),ROW(22:22)),2))</f>
        <v>Dover</v>
      </c>
      <c r="F22" s="4" t="str">
        <f>IF($H$10=0,"",'districts unitaries'!Z7)</f>
        <v>South Lakeland</v>
      </c>
      <c r="G22" s="4">
        <f>IFERROR(IF($H$10=0,"",'districts unitaries'!AA7),"")</f>
        <v>20.21072796934866</v>
      </c>
      <c r="H22" s="4">
        <f>IFERROR(IF($H$10=0,"",'districts unitaries'!AB7),"")</f>
        <v>20.816522574447646</v>
      </c>
      <c r="I22" s="4">
        <f>IFERROR(IF($H$10=0,"",'districts unitaries'!AC7),"")</f>
        <v>23.55834136933462</v>
      </c>
      <c r="J22" s="4">
        <f>IFERROR(IF($H$10=0,"",'districts unitaries'!AD7),"")</f>
        <v>23.690821256038646</v>
      </c>
      <c r="M22" s="4">
        <f>IFERROR(VLOOKUP($F22,'districts unitaries'!$S$2:$W$327,2,FALSE),"")</f>
        <v>20.21072796934866</v>
      </c>
      <c r="N22" s="4">
        <f>IFERROR(VLOOKUP($F22,'districts unitaries'!$S$2:$W$327,3,FALSE),"")</f>
        <v>20.816522574447646</v>
      </c>
      <c r="O22" s="4">
        <f>IFERROR(VLOOKUP($F22,'districts unitaries'!$S$2:$W$327,4,FALSE),"")</f>
        <v>23.55834136933462</v>
      </c>
      <c r="P22" s="4">
        <f>IFERROR(VLOOKUP($F22,'districts unitaries'!$S$2:$W$327,5,FALSE),"")</f>
        <v>23.690821256038646</v>
      </c>
    </row>
    <row r="23" spans="1:16" s="4" customFormat="1" x14ac:dyDescent="0.25">
      <c r="A23" s="4" t="s">
        <v>512</v>
      </c>
      <c r="B23" s="4" t="s">
        <v>439</v>
      </c>
      <c r="D23" s="4" t="str">
        <f t="array" ref="D23">IF(ISERROR(INDEX($A$1:$B$900,SMALL(IF($A$1:$A$900=G$9,ROW($A$1:$A$900)),ROW(23:23)),2)),"",INDEX($A$1:$B$900,SMALL(IF($A$1:$A$900=G$9,ROW($A$1:$A$900)),ROW(23:23)),2))</f>
        <v>Durham</v>
      </c>
      <c r="F23" s="4" t="str">
        <f>IF($H$10=0,"",'districts unitaries'!Z8)</f>
        <v/>
      </c>
      <c r="G23" s="4" t="str">
        <f>IFERROR(IF($H$10=0,"",'districts unitaries'!AA8),"")</f>
        <v/>
      </c>
      <c r="H23" s="4" t="str">
        <f>IFERROR(IF($H$10=0,"",'districts unitaries'!AB8),"")</f>
        <v/>
      </c>
      <c r="I23" s="4" t="str">
        <f>IFERROR(IF($H$10=0,"",'districts unitaries'!AC8),"")</f>
        <v/>
      </c>
      <c r="J23" s="4" t="str">
        <f>IFERROR(IF($H$10=0,"",'districts unitaries'!AD8),"")</f>
        <v/>
      </c>
      <c r="M23" s="4" t="str">
        <f>IFERROR(VLOOKUP($F23,'districts unitaries'!$S$2:$W$327,2,FALSE),"")</f>
        <v/>
      </c>
      <c r="N23" s="4" t="str">
        <f>IFERROR(VLOOKUP($F23,'districts unitaries'!$S$2:$W$327,3,FALSE),"")</f>
        <v/>
      </c>
      <c r="O23" s="4" t="str">
        <f>IFERROR(VLOOKUP($F23,'districts unitaries'!$S$2:$W$327,4,FALSE),"")</f>
        <v/>
      </c>
      <c r="P23" s="4" t="str">
        <f>IFERROR(VLOOKUP($F23,'districts unitaries'!$S$2:$W$327,5,FALSE),"")</f>
        <v/>
      </c>
    </row>
    <row r="24" spans="1:16" s="4" customFormat="1" x14ac:dyDescent="0.25">
      <c r="A24" s="4" t="s">
        <v>512</v>
      </c>
      <c r="B24" s="4" t="s">
        <v>317</v>
      </c>
      <c r="D24" s="4" t="str">
        <f t="array" ref="D24">IF(ISERROR(INDEX($A$1:$B$900,SMALL(IF($A$1:$A$900=G$9,ROW($A$1:$A$900)),ROW(24:24)),2)),"",INDEX($A$1:$B$900,SMALL(IF($A$1:$A$900=G$9,ROW($A$1:$A$900)),ROW(24:24)),2))</f>
        <v>East Cambridgeshire</v>
      </c>
      <c r="F24" s="4" t="str">
        <f>IF($H$10=0,"",'districts unitaries'!Z9)</f>
        <v/>
      </c>
      <c r="G24" s="4" t="str">
        <f>IFERROR(IF($H$10=0,"",'districts unitaries'!AA9),"")</f>
        <v/>
      </c>
      <c r="H24" s="4" t="str">
        <f>IFERROR(IF($H$10=0,"",'districts unitaries'!AB9),"")</f>
        <v/>
      </c>
      <c r="I24" s="4" t="str">
        <f>IFERROR(IF($H$10=0,"",'districts unitaries'!AC9),"")</f>
        <v/>
      </c>
      <c r="J24" s="4" t="str">
        <f>IFERROR(IF($H$10=0,"",'districts unitaries'!AD9),"")</f>
        <v/>
      </c>
      <c r="M24" s="4" t="str">
        <f>IFERROR(VLOOKUP($F24,'districts unitaries'!$S$2:$W$327,2,FALSE),"")</f>
        <v/>
      </c>
      <c r="N24" s="4" t="str">
        <f>IFERROR(VLOOKUP($F24,'districts unitaries'!$S$2:$W$327,3,FALSE),"")</f>
        <v/>
      </c>
      <c r="O24" s="4" t="str">
        <f>IFERROR(VLOOKUP($F24,'districts unitaries'!$S$2:$W$327,4,FALSE),"")</f>
        <v/>
      </c>
      <c r="P24" s="4" t="str">
        <f>IFERROR(VLOOKUP($F24,'districts unitaries'!$S$2:$W$327,5,FALSE),"")</f>
        <v/>
      </c>
    </row>
    <row r="25" spans="1:16" s="4" customFormat="1" x14ac:dyDescent="0.25">
      <c r="A25" s="4" t="s">
        <v>512</v>
      </c>
      <c r="B25" s="4" t="s">
        <v>412</v>
      </c>
      <c r="D25" s="4" t="str">
        <f t="array" ref="D25">IF(ISERROR(INDEX($A$1:$B$900,SMALL(IF($A$1:$A$900=G$9,ROW($A$1:$A$900)),ROW(25:25)),2)),"",INDEX($A$1:$B$900,SMALL(IF($A$1:$A$900=G$9,ROW($A$1:$A$900)),ROW(25:25)),2))</f>
        <v>East Devon</v>
      </c>
      <c r="F25" s="4" t="str">
        <f>IF($H$10=0,"",'districts unitaries'!Z10)</f>
        <v/>
      </c>
      <c r="G25" s="4" t="str">
        <f>IFERROR(IF($H$10=0,"",'districts unitaries'!AA10),"")</f>
        <v/>
      </c>
      <c r="H25" s="4" t="str">
        <f>IFERROR(IF($H$10=0,"",'districts unitaries'!AB10),"")</f>
        <v/>
      </c>
      <c r="I25" s="4" t="str">
        <f>IFERROR(IF($H$10=0,"",'districts unitaries'!AC10),"")</f>
        <v/>
      </c>
      <c r="J25" s="4" t="str">
        <f>IFERROR(IF($H$10=0,"",'districts unitaries'!AD10),"")</f>
        <v/>
      </c>
      <c r="M25" s="4" t="str">
        <f>IFERROR(VLOOKUP($F25,'districts unitaries'!$S$2:$W$327,2,FALSE),"")</f>
        <v/>
      </c>
      <c r="N25" s="4" t="str">
        <f>IFERROR(VLOOKUP($F25,'districts unitaries'!$S$2:$W$327,3,FALSE),"")</f>
        <v/>
      </c>
      <c r="O25" s="4" t="str">
        <f>IFERROR(VLOOKUP($F25,'districts unitaries'!$S$2:$W$327,4,FALSE),"")</f>
        <v/>
      </c>
      <c r="P25" s="4" t="str">
        <f>IFERROR(VLOOKUP($F25,'districts unitaries'!$S$2:$W$327,5,FALSE),"")</f>
        <v/>
      </c>
    </row>
    <row r="26" spans="1:16" s="4" customFormat="1" x14ac:dyDescent="0.25">
      <c r="A26" s="4" t="s">
        <v>512</v>
      </c>
      <c r="B26" s="4" t="s">
        <v>335</v>
      </c>
      <c r="D26" s="4" t="str">
        <f t="array" ref="D26">IF(ISERROR(INDEX($A$1:$B$900,SMALL(IF($A$1:$A$900=G$9,ROW($A$1:$A$900)),ROW(26:26)),2)),"",INDEX($A$1:$B$900,SMALL(IF($A$1:$A$900=G$9,ROW($A$1:$A$900)),ROW(26:26)),2))</f>
        <v>East Hertfordshire</v>
      </c>
      <c r="F26" s="4" t="str">
        <f>IF($H$10=0,"",'districts unitaries'!Z11)</f>
        <v/>
      </c>
      <c r="G26" s="4" t="str">
        <f>IFERROR(IF($H$10=0,"",'districts unitaries'!AA11),"")</f>
        <v/>
      </c>
      <c r="H26" s="4" t="str">
        <f>IFERROR(IF($H$10=0,"",'districts unitaries'!AB11),"")</f>
        <v/>
      </c>
      <c r="I26" s="4" t="str">
        <f>IFERROR(IF($H$10=0,"",'districts unitaries'!AC11),"")</f>
        <v/>
      </c>
      <c r="J26" s="4" t="str">
        <f>IFERROR(IF($H$10=0,"",'districts unitaries'!AD11),"")</f>
        <v/>
      </c>
      <c r="M26" s="4" t="str">
        <f>IFERROR(VLOOKUP($F26,'districts unitaries'!$S$2:$W$327,2,FALSE),"")</f>
        <v/>
      </c>
      <c r="N26" s="4" t="str">
        <f>IFERROR(VLOOKUP($F26,'districts unitaries'!$S$2:$W$327,3,FALSE),"")</f>
        <v/>
      </c>
      <c r="O26" s="4" t="str">
        <f>IFERROR(VLOOKUP($F26,'districts unitaries'!$S$2:$W$327,4,FALSE),"")</f>
        <v/>
      </c>
      <c r="P26" s="4" t="str">
        <f>IFERROR(VLOOKUP($F26,'districts unitaries'!$S$2:$W$327,5,FALSE),"")</f>
        <v/>
      </c>
    </row>
    <row r="27" spans="1:16" s="4" customFormat="1" x14ac:dyDescent="0.25">
      <c r="A27" s="4" t="s">
        <v>512</v>
      </c>
      <c r="B27" s="4" t="s">
        <v>277</v>
      </c>
      <c r="D27" s="4" t="str">
        <f t="array" ref="D27">IF(ISERROR(INDEX($A$1:$B$900,SMALL(IF($A$1:$A$900=G$9,ROW($A$1:$A$900)),ROW(27:27)),2)),"",INDEX($A$1:$B$900,SMALL(IF($A$1:$A$900=G$9,ROW($A$1:$A$900)),ROW(27:27)),2))</f>
        <v>East Lindsey</v>
      </c>
      <c r="F27" s="4" t="str">
        <f>IF($H$10=0,"",'districts unitaries'!Z12)</f>
        <v/>
      </c>
      <c r="G27" s="4" t="str">
        <f>IFERROR(IF($H$10=0,"",'districts unitaries'!AA12),"")</f>
        <v/>
      </c>
      <c r="H27" s="4" t="str">
        <f>IFERROR(IF($H$10=0,"",'districts unitaries'!AB12),"")</f>
        <v/>
      </c>
      <c r="I27" s="4" t="str">
        <f>IFERROR(IF($H$10=0,"",'districts unitaries'!AC12),"")</f>
        <v/>
      </c>
      <c r="J27" s="4" t="str">
        <f>IFERROR(IF($H$10=0,"",'districts unitaries'!AD12),"")</f>
        <v/>
      </c>
      <c r="M27" s="4" t="str">
        <f>IFERROR(VLOOKUP($F27,'districts unitaries'!$S$2:$W$327,2,FALSE),"")</f>
        <v/>
      </c>
      <c r="N27" s="4" t="str">
        <f>IFERROR(VLOOKUP($F27,'districts unitaries'!$S$2:$W$327,3,FALSE),"")</f>
        <v/>
      </c>
      <c r="O27" s="4" t="str">
        <f>IFERROR(VLOOKUP($F27,'districts unitaries'!$S$2:$W$327,4,FALSE),"")</f>
        <v/>
      </c>
      <c r="P27" s="4" t="str">
        <f>IFERROR(VLOOKUP($F27,'districts unitaries'!$S$2:$W$327,5,FALSE),"")</f>
        <v/>
      </c>
    </row>
    <row r="28" spans="1:16" s="4" customFormat="1" x14ac:dyDescent="0.25">
      <c r="A28" s="4" t="s">
        <v>512</v>
      </c>
      <c r="B28" s="4" t="s">
        <v>285</v>
      </c>
      <c r="D28" s="4" t="str">
        <f t="array" ref="D28">IF(ISERROR(INDEX($A$1:$B$900,SMALL(IF($A$1:$A$900=G$9,ROW($A$1:$A$900)),ROW(28:28)),2)),"",INDEX($A$1:$B$900,SMALL(IF($A$1:$A$900=G$9,ROW($A$1:$A$900)),ROW(28:28)),2))</f>
        <v>East Northamptonshire</v>
      </c>
      <c r="F28" s="4" t="str">
        <f>IF($H$10=0,"",'districts unitaries'!Z13)</f>
        <v/>
      </c>
      <c r="G28" s="4" t="str">
        <f>IFERROR(IF($H$10=0,"",'districts unitaries'!AA13),"")</f>
        <v/>
      </c>
      <c r="H28" s="4" t="str">
        <f>IFERROR(IF($H$10=0,"",'districts unitaries'!AB13),"")</f>
        <v/>
      </c>
      <c r="I28" s="4" t="str">
        <f>IFERROR(IF($H$10=0,"",'districts unitaries'!AC13),"")</f>
        <v/>
      </c>
      <c r="J28" s="4" t="str">
        <f>IFERROR(IF($H$10=0,"",'districts unitaries'!AD13),"")</f>
        <v/>
      </c>
      <c r="M28" s="4" t="str">
        <f>IFERROR(VLOOKUP($F28,'districts unitaries'!$S$2:$W$327,2,FALSE),"")</f>
        <v/>
      </c>
      <c r="N28" s="4" t="str">
        <f>IFERROR(VLOOKUP($F28,'districts unitaries'!$S$2:$W$327,3,FALSE),"")</f>
        <v/>
      </c>
      <c r="O28" s="4" t="str">
        <f>IFERROR(VLOOKUP($F28,'districts unitaries'!$S$2:$W$327,4,FALSE),"")</f>
        <v/>
      </c>
      <c r="P28" s="4" t="str">
        <f>IFERROR(VLOOKUP($F28,'districts unitaries'!$S$2:$W$327,5,FALSE),"")</f>
        <v/>
      </c>
    </row>
    <row r="29" spans="1:16" s="4" customFormat="1" x14ac:dyDescent="0.25">
      <c r="A29" s="4" t="s">
        <v>512</v>
      </c>
      <c r="B29" s="4" t="s">
        <v>40</v>
      </c>
      <c r="D29" s="4" t="str">
        <f t="array" ref="D29">IF(ISERROR(INDEX($A$1:$B$900,SMALL(IF($A$1:$A$900=G$9,ROW($A$1:$A$900)),ROW(29:29)),2)),"",INDEX($A$1:$B$900,SMALL(IF($A$1:$A$900=G$9,ROW($A$1:$A$900)),ROW(29:29)),2))</f>
        <v>East Riding of Yorkshire</v>
      </c>
      <c r="F29" s="4" t="str">
        <f>IF($H$10=0,"",'districts unitaries'!Z14)</f>
        <v/>
      </c>
      <c r="G29" s="4" t="str">
        <f>IFERROR(IF($H$10=0,"",'districts unitaries'!AA14),"")</f>
        <v/>
      </c>
      <c r="H29" s="4" t="str">
        <f>IFERROR(IF($H$10=0,"",'districts unitaries'!AB14),"")</f>
        <v/>
      </c>
      <c r="I29" s="4" t="str">
        <f>IFERROR(IF($H$10=0,"",'districts unitaries'!AC14),"")</f>
        <v/>
      </c>
      <c r="J29" s="4" t="str">
        <f>IFERROR(IF($H$10=0,"",'districts unitaries'!AD14),"")</f>
        <v/>
      </c>
      <c r="M29" s="4" t="str">
        <f>IFERROR(VLOOKUP($F29,'districts unitaries'!$S$2:$W$327,2,FALSE),"")</f>
        <v/>
      </c>
      <c r="N29" s="4" t="str">
        <f>IFERROR(VLOOKUP($F29,'districts unitaries'!$S$2:$W$327,3,FALSE),"")</f>
        <v/>
      </c>
      <c r="O29" s="4" t="str">
        <f>IFERROR(VLOOKUP($F29,'districts unitaries'!$S$2:$W$327,4,FALSE),"")</f>
        <v/>
      </c>
      <c r="P29" s="4" t="str">
        <f>IFERROR(VLOOKUP($F29,'districts unitaries'!$S$2:$W$327,5,FALSE),"")</f>
        <v/>
      </c>
    </row>
    <row r="30" spans="1:16" s="4" customFormat="1" x14ac:dyDescent="0.25">
      <c r="A30" s="4" t="s">
        <v>512</v>
      </c>
      <c r="B30" s="4" t="s">
        <v>240</v>
      </c>
      <c r="D30" s="4" t="str">
        <f t="array" ref="D30">IF(ISERROR(INDEX($A$1:$B$900,SMALL(IF($A$1:$A$900=G$9,ROW($A$1:$A$900)),ROW(30:30)),2)),"",INDEX($A$1:$B$900,SMALL(IF($A$1:$A$900=G$9,ROW($A$1:$A$900)),ROW(30:30)),2))</f>
        <v>Eden</v>
      </c>
      <c r="G30" s="4" t="s">
        <v>462</v>
      </c>
      <c r="H30" s="4" t="s">
        <v>463</v>
      </c>
      <c r="I30" s="4" t="s">
        <v>464</v>
      </c>
      <c r="J30" s="4" t="s">
        <v>465</v>
      </c>
    </row>
    <row r="31" spans="1:16" s="4" customFormat="1" x14ac:dyDescent="0.25">
      <c r="A31" s="4" t="s">
        <v>512</v>
      </c>
      <c r="B31" s="4" t="s">
        <v>318</v>
      </c>
      <c r="D31" s="4" t="str">
        <f t="array" ref="D31">IF(ISERROR(INDEX($A$1:$B$900,SMALL(IF($A$1:$A$900=G$9,ROW($A$1:$A$900)),ROW(31:31)),2)),"",INDEX($A$1:$B$900,SMALL(IF($A$1:$A$900=G$9,ROW($A$1:$A$900)),ROW(31:31)),2))</f>
        <v>Fenland</v>
      </c>
      <c r="F31" s="4" t="str">
        <f>I10</f>
        <v>Allerdale</v>
      </c>
      <c r="G31" s="4">
        <f>VLOOKUP($F31,$F$17:$J$29,2,FALSE)</f>
        <v>9.4502074688796682</v>
      </c>
      <c r="H31" s="4">
        <f>VLOOKUP($F31,$F$17:$J$29,3,FALSE)</f>
        <v>12.305295950155763</v>
      </c>
      <c r="I31" s="4">
        <f>VLOOKUP($F31,$F$17:$J$29,4,FALSE)</f>
        <v>10.549792531120332</v>
      </c>
      <c r="J31" s="4">
        <f>VLOOKUP($F31,$F$17:$J$29,5,FALSE)</f>
        <v>9.7507788161993769</v>
      </c>
    </row>
    <row r="32" spans="1:16" s="4" customFormat="1" x14ac:dyDescent="0.25">
      <c r="A32" s="4" t="s">
        <v>512</v>
      </c>
      <c r="B32" s="4" t="s">
        <v>351</v>
      </c>
      <c r="D32" s="4" t="str">
        <f t="array" ref="D32">IF(ISERROR(INDEX($A$1:$B$900,SMALL(IF($A$1:$A$900=G$9,ROW($A$1:$A$900)),ROW(32:32)),2)),"",INDEX($A$1:$B$900,SMALL(IF($A$1:$A$900=G$9,ROW($A$1:$A$900)),ROW(32:32)),2))</f>
        <v>Forest Heath</v>
      </c>
    </row>
    <row r="33" spans="1:11" s="4" customFormat="1" x14ac:dyDescent="0.25">
      <c r="A33" s="4" t="s">
        <v>512</v>
      </c>
      <c r="B33" s="4" t="s">
        <v>428</v>
      </c>
      <c r="D33" s="4" t="str">
        <f t="array" ref="D33">IF(ISERROR(INDEX($A$1:$B$900,SMALL(IF($A$1:$A$900=G$9,ROW($A$1:$A$900)),ROW(33:33)),2)),"",INDEX($A$1:$B$900,SMALL(IF($A$1:$A$900=G$9,ROW($A$1:$A$900)),ROW(33:33)),2))</f>
        <v>Forest of Dean</v>
      </c>
      <c r="G33" s="4" t="s">
        <v>462</v>
      </c>
      <c r="H33" s="4" t="s">
        <v>463</v>
      </c>
      <c r="I33" s="4" t="s">
        <v>464</v>
      </c>
      <c r="J33" s="4" t="s">
        <v>465</v>
      </c>
    </row>
    <row r="34" spans="1:11" s="4" customFormat="1" x14ac:dyDescent="0.25">
      <c r="A34" s="4" t="s">
        <v>512</v>
      </c>
      <c r="B34" s="4" t="s">
        <v>255</v>
      </c>
      <c r="D34" s="4" t="str">
        <f t="array" ref="D34">IF(ISERROR(INDEX($A$1:$B$900,SMALL(IF($A$1:$A$900=G$9,ROW($A$1:$A$900)),ROW(34:34)),2)),"",INDEX($A$1:$B$900,SMALL(IF($A$1:$A$900=G$9,ROW($A$1:$A$900)),ROW(34:34)),2))</f>
        <v>Hambleton</v>
      </c>
      <c r="F34" s="4" t="str">
        <f>K10</f>
        <v>Allerdale</v>
      </c>
      <c r="G34" s="4">
        <f>VLOOKUP($F$34,'districts unitaries'!$K$2:$Q$327,4,FALSE)</f>
        <v>9.4502074688796682</v>
      </c>
      <c r="H34" s="4">
        <f>VLOOKUP($F$34,'districts unitaries'!$K$2:$Q$327,5,FALSE)</f>
        <v>12.305295950155763</v>
      </c>
      <c r="I34" s="4">
        <f>VLOOKUP($F$34,'districts unitaries'!$K$2:$Q$327,6,FALSE)</f>
        <v>10.549792531120332</v>
      </c>
      <c r="J34" s="4">
        <f>VLOOKUP($F$34,'districts unitaries'!$K$2:$Q$327,7,FALSE)</f>
        <v>9.7507788161993769</v>
      </c>
    </row>
    <row r="35" spans="1:11" s="4" customFormat="1" x14ac:dyDescent="0.25">
      <c r="A35" s="4" t="s">
        <v>512</v>
      </c>
      <c r="B35" s="4" t="s">
        <v>271</v>
      </c>
      <c r="D35" s="4" t="str">
        <f t="array" ref="D35">IF(ISERROR(INDEX($A$1:$B$900,SMALL(IF($A$1:$A$900=G$9,ROW($A$1:$A$900)),ROW(35:35)),2)),"",INDEX($A$1:$B$900,SMALL(IF($A$1:$A$900=G$9,ROW($A$1:$A$900)),ROW(35:35)),2))</f>
        <v>Harborough</v>
      </c>
      <c r="F35" s="4" t="s">
        <v>457</v>
      </c>
      <c r="G35" s="4">
        <f>IF(VLOOKUP($F$34,Sheet5!$A$1:$C$383,3,FALSE)="UNITARY",'districts unitaries'!T337,'districts unitaries'!N337)</f>
        <v>18.451410895722251</v>
      </c>
      <c r="H35" s="4">
        <f>IF(VLOOKUP($F$34,Sheet5!$A$1:$C$383,3,FALSE)="UNITARY",'districts unitaries'!U337,'districts unitaries'!O337)</f>
        <v>21.954654832611642</v>
      </c>
      <c r="I35" s="4">
        <f>IF(VLOOKUP($F$34,Sheet5!$A$1:$C$383,3,FALSE)="UNITARY",'districts unitaries'!V337,'districts unitaries'!P337)</f>
        <v>26.586634355524858</v>
      </c>
      <c r="J35" s="4">
        <f>IF(VLOOKUP($F$34,Sheet5!$A$1:$C$383,3,FALSE)="UNITARY",'districts unitaries'!W337,'districts unitaries'!Q337)</f>
        <v>25.968976920972256</v>
      </c>
    </row>
    <row r="36" spans="1:11" s="4" customFormat="1" x14ac:dyDescent="0.25">
      <c r="A36" s="4" t="s">
        <v>512</v>
      </c>
      <c r="B36" s="4" t="s">
        <v>256</v>
      </c>
      <c r="D36" s="4" t="str">
        <f t="array" ref="D36">IF(ISERROR(INDEX($A$1:$B$900,SMALL(IF($A$1:$A$900=G$9,ROW($A$1:$A$900)),ROW(36:36)),2)),"",INDEX($A$1:$B$900,SMALL(IF($A$1:$A$900=G$9,ROW($A$1:$A$900)),ROW(36:36)),2))</f>
        <v>Harrogate</v>
      </c>
      <c r="F36" s="4" t="s">
        <v>456</v>
      </c>
      <c r="G36" s="4">
        <f>IF(VLOOKUP($F$34,Sheet5!$A$1:$C$383,3,FALSE)="UNITARY",'districts unitaries'!T338,'districts unitaries'!N338)</f>
        <v>7.9334901679455765</v>
      </c>
      <c r="H36" s="4">
        <f>IF(VLOOKUP($F$34,Sheet5!$A$1:$C$383,3,FALSE)="UNITARY",'districts unitaries'!U338,'districts unitaries'!O338)</f>
        <v>7.583737149659421</v>
      </c>
      <c r="I36" s="4">
        <f>IF(VLOOKUP($F$34,Sheet5!$A$1:$C$383,3,FALSE)="UNITARY",'districts unitaries'!V338,'districts unitaries'!P338)</f>
        <v>7.7828074730383419</v>
      </c>
      <c r="J36" s="4">
        <f>IF(VLOOKUP($F$34,Sheet5!$A$1:$C$383,3,FALSE)="UNITARY",'districts unitaries'!W338,'districts unitaries'!Q338)</f>
        <v>8.3330909501410222</v>
      </c>
    </row>
    <row r="37" spans="1:11" s="4" customFormat="1" x14ac:dyDescent="0.25">
      <c r="A37" s="4" t="s">
        <v>512</v>
      </c>
      <c r="B37" s="4" t="s">
        <v>467</v>
      </c>
      <c r="D37" s="4" t="str">
        <f t="array" ref="D37">IF(ISERROR(INDEX($A$1:$B$900,SMALL(IF($A$1:$A$900=G$9,ROW($A$1:$A$900)),ROW(37:37)),2)),"",INDEX($A$1:$B$900,SMALL(IF($A$1:$A$900=G$9,ROW($A$1:$A$900)),ROW(37:37)),2))</f>
        <v>Herefordshire</v>
      </c>
      <c r="F37" s="4" t="s">
        <v>458</v>
      </c>
      <c r="G37" s="4">
        <f>IF(VLOOKUP($F$34,Sheet5!$A$1:$C$383,3,FALSE)="UNITARY",'districts unitaries'!T339,'districts unitaries'!N339)</f>
        <v>8.9481971821399497</v>
      </c>
      <c r="H37" s="4">
        <f>IF(VLOOKUP($F$34,Sheet5!$A$1:$C$383,3,FALSE)="UNITARY",'districts unitaries'!U339,'districts unitaries'!O339)</f>
        <v>8.8799971083097837</v>
      </c>
      <c r="I37" s="4">
        <f>IF(VLOOKUP($F$34,Sheet5!$A$1:$C$383,3,FALSE)="UNITARY",'districts unitaries'!V339,'districts unitaries'!P339)</f>
        <v>8.9649131140065048</v>
      </c>
      <c r="J37" s="4">
        <f>IF(VLOOKUP($F$34,Sheet5!$A$1:$C$383,3,FALSE)="UNITARY",'districts unitaries'!W339,'districts unitaries'!Q339)</f>
        <v>9.4265221235575218</v>
      </c>
    </row>
    <row r="38" spans="1:11" s="4" customFormat="1" x14ac:dyDescent="0.25">
      <c r="A38" s="4" t="s">
        <v>512</v>
      </c>
      <c r="B38" s="4" t="s">
        <v>272</v>
      </c>
      <c r="D38" s="4" t="str">
        <f t="array" ref="D38">IF(ISERROR(INDEX($A$1:$B$900,SMALL(IF($A$1:$A$900=G$9,ROW($A$1:$A$900)),ROW(38:38)),2)),"",INDEX($A$1:$B$900,SMALL(IF($A$1:$A$900=G$9,ROW($A$1:$A$900)),ROW(38:38)),2))</f>
        <v>Hinckley and Bosworth</v>
      </c>
      <c r="F38" s="4" t="s">
        <v>453</v>
      </c>
      <c r="G38" s="4">
        <f>IF(VLOOKUP($F$34,Sheet5!$A$1:$C$383,3,FALSE)="UNITARY",'districts unitaries'!T340,'districts unitaries'!N340)</f>
        <v>7.6901837889539699</v>
      </c>
      <c r="H38" s="4">
        <f>IF(VLOOKUP($F$34,Sheet5!$A$1:$C$383,3,FALSE)="UNITARY",'districts unitaries'!U340,'districts unitaries'!O340)</f>
        <v>7.3100749871479644</v>
      </c>
      <c r="I38" s="4">
        <f>IF(VLOOKUP($F$34,Sheet5!$A$1:$C$383,3,FALSE)="UNITARY",'districts unitaries'!V340,'districts unitaries'!P340)</f>
        <v>6.7405045641052643</v>
      </c>
      <c r="J38" s="4">
        <f>IF(VLOOKUP($F$34,Sheet5!$A$1:$C$383,3,FALSE)="UNITARY",'districts unitaries'!W340,'districts unitaries'!Q340)</f>
        <v>7.3581027776933556</v>
      </c>
    </row>
    <row r="39" spans="1:11" s="4" customFormat="1" x14ac:dyDescent="0.25">
      <c r="A39" s="4" t="s">
        <v>512</v>
      </c>
      <c r="B39" s="4" t="s">
        <v>409</v>
      </c>
      <c r="D39" s="4" t="str">
        <f t="array" ref="D39">IF(ISERROR(INDEX($A$1:$B$900,SMALL(IF($A$1:$A$900=G$9,ROW($A$1:$A$900)),ROW(39:39)),2)),"",INDEX($A$1:$B$900,SMALL(IF($A$1:$A$900=G$9,ROW($A$1:$A$900)),ROW(39:39)),2))</f>
        <v>Horsham</v>
      </c>
      <c r="F39" s="4" t="s">
        <v>460</v>
      </c>
      <c r="G39" s="4">
        <f>IF(VLOOKUP($F$34,Sheet5!$A$1:$C$383,3,FALSE)="UNITARY",'districts unitaries'!T341,'districts unitaries'!N341)</f>
        <v>6.0798999056370535</v>
      </c>
      <c r="H39" s="4">
        <f>IF(VLOOKUP($F$34,Sheet5!$A$1:$C$383,3,FALSE)="UNITARY",'districts unitaries'!U341,'districts unitaries'!O341)</f>
        <v>5.9873727483009844</v>
      </c>
      <c r="I39" s="4">
        <f>IF(VLOOKUP($F$34,Sheet5!$A$1:$C$383,3,FALSE)="UNITARY",'districts unitaries'!V341,'districts unitaries'!P341)</f>
        <v>6.39612226208052</v>
      </c>
      <c r="J39" s="4">
        <f>IF(VLOOKUP($F$34,Sheet5!$A$1:$C$383,3,FALSE)="UNITARY",'districts unitaries'!W341,'districts unitaries'!Q341)</f>
        <v>6.2305720503788526</v>
      </c>
    </row>
    <row r="40" spans="1:11" s="4" customFormat="1" x14ac:dyDescent="0.25">
      <c r="A40" s="4" t="s">
        <v>512</v>
      </c>
      <c r="B40" s="4" t="s">
        <v>122</v>
      </c>
      <c r="D40" s="4" t="str">
        <f t="array" ref="D40">IF(ISERROR(INDEX($A$1:$B$900,SMALL(IF($A$1:$A$900=G$9,ROW($A$1:$A$900)),ROW(40:40)),2)),"",INDEX($A$1:$B$900,SMALL(IF($A$1:$A$900=G$9,ROW($A$1:$A$900)),ROW(40:40)),2))</f>
        <v>Isle of Wight</v>
      </c>
      <c r="F40" s="4" t="s">
        <v>459</v>
      </c>
      <c r="G40" s="4">
        <f>IF(VLOOKUP($F$34,Sheet5!$A$1:$C$383,3,FALSE)="UNITARY",'districts unitaries'!T342,'districts unitaries'!N342)</f>
        <v>5.6420329156404732</v>
      </c>
      <c r="H40" s="4">
        <f>IF(VLOOKUP($F$34,Sheet5!$A$1:$C$383,3,FALSE)="UNITARY",'districts unitaries'!U342,'districts unitaries'!O342)</f>
        <v>6.2701906773685598</v>
      </c>
      <c r="I40" s="4">
        <f>IF(VLOOKUP($F$34,Sheet5!$A$1:$C$383,3,FALSE)="UNITARY",'districts unitaries'!V342,'districts unitaries'!P342)</f>
        <v>6.2992618451711966</v>
      </c>
      <c r="J40" s="4">
        <f>IF(VLOOKUP($F$34,Sheet5!$A$1:$C$383,3,FALSE)="UNITARY",'districts unitaries'!W342,'districts unitaries'!Q342)</f>
        <v>6.8712398669442587</v>
      </c>
    </row>
    <row r="41" spans="1:11" s="4" customFormat="1" x14ac:dyDescent="0.25">
      <c r="A41" s="4" t="s">
        <v>512</v>
      </c>
      <c r="B41" s="4" t="s">
        <v>142</v>
      </c>
      <c r="D41" s="4" t="str">
        <f t="array" ref="D41">IF(ISERROR(INDEX($A$1:$B$900,SMALL(IF($A$1:$A$900=G$9,ROW($A$1:$A$900)),ROW(41:41)),2)),"",INDEX($A$1:$B$900,SMALL(IF($A$1:$A$900=G$9,ROW($A$1:$A$900)),ROW(41:41)),2))</f>
        <v>Isles of Scilly</v>
      </c>
    </row>
    <row r="42" spans="1:11" s="4" customFormat="1" x14ac:dyDescent="0.25">
      <c r="A42" s="4" t="s">
        <v>512</v>
      </c>
      <c r="B42" s="4" t="s">
        <v>509</v>
      </c>
      <c r="D42" s="4" t="str">
        <f t="array" ref="D42">IF(ISERROR(INDEX($A$1:$B$900,SMALL(IF($A$1:$A$900=G$9,ROW($A$1:$A$900)),ROW(42:42)),2)),"",INDEX($A$1:$B$900,SMALL(IF($A$1:$A$900=G$9,ROW($A$1:$A$900)),ROW(42:42)),2))</f>
        <v>King's Lynn &amp; West Norfolk</v>
      </c>
    </row>
    <row r="43" spans="1:11" s="4" customFormat="1" x14ac:dyDescent="0.25">
      <c r="A43" s="4" t="s">
        <v>512</v>
      </c>
      <c r="B43" s="4" t="s">
        <v>363</v>
      </c>
      <c r="D43" s="4" t="str">
        <f t="array" ref="D43">IF(ISERROR(INDEX($A$1:$B$900,SMALL(IF($A$1:$A$900=G$9,ROW($A$1:$A$900)),ROW(43:43)),2)),"",INDEX($A$1:$B$900,SMALL(IF($A$1:$A$900=G$9,ROW($A$1:$A$900)),ROW(43:43)),2))</f>
        <v>Lewes</v>
      </c>
      <c r="F43" s="21"/>
      <c r="G43" s="21"/>
      <c r="H43" s="21"/>
      <c r="I43" s="21"/>
      <c r="J43" s="21"/>
      <c r="K43" s="21"/>
    </row>
    <row r="44" spans="1:11" s="4" customFormat="1" x14ac:dyDescent="0.25">
      <c r="A44" s="4" t="s">
        <v>512</v>
      </c>
      <c r="B44" s="4" t="s">
        <v>299</v>
      </c>
      <c r="D44" s="4" t="str">
        <f t="array" ref="D44">IF(ISERROR(INDEX($A$1:$B$900,SMALL(IF($A$1:$A$900=G$9,ROW($A$1:$A$900)),ROW(44:44)),2)),"",INDEX($A$1:$B$900,SMALL(IF($A$1:$A$900=G$9,ROW($A$1:$A$900)),ROW(44:44)),2))</f>
        <v>Lichfield</v>
      </c>
    </row>
    <row r="45" spans="1:11" s="4" customFormat="1" x14ac:dyDescent="0.25">
      <c r="A45" s="4" t="s">
        <v>512</v>
      </c>
      <c r="B45" s="4" t="s">
        <v>329</v>
      </c>
      <c r="D45" s="4" t="str">
        <f t="array" ref="D45">IF(ISERROR(INDEX($A$1:$B$900,SMALL(IF($A$1:$A$900=G$9,ROW($A$1:$A$900)),ROW(45:45)),2)),"",INDEX($A$1:$B$900,SMALL(IF($A$1:$A$900=G$9,ROW($A$1:$A$900)),ROW(45:45)),2))</f>
        <v>Maldon</v>
      </c>
    </row>
    <row r="46" spans="1:11" s="4" customFormat="1" x14ac:dyDescent="0.25">
      <c r="A46" s="4" t="s">
        <v>512</v>
      </c>
      <c r="B46" s="4" t="s">
        <v>311</v>
      </c>
      <c r="D46" s="4" t="str">
        <f t="array" ref="D46">IF(ISERROR(INDEX($A$1:$B$900,SMALL(IF($A$1:$A$900=G$9,ROW($A$1:$A$900)),ROW(46:46)),2)),"",INDEX($A$1:$B$900,SMALL(IF($A$1:$A$900=G$9,ROW($A$1:$A$900)),ROW(46:46)),2))</f>
        <v>Malvern Hills</v>
      </c>
    </row>
    <row r="47" spans="1:11" s="4" customFormat="1" x14ac:dyDescent="0.25">
      <c r="A47" s="4" t="s">
        <v>512</v>
      </c>
      <c r="B47" s="4" t="s">
        <v>273</v>
      </c>
      <c r="D47" s="4" t="str">
        <f t="array" ref="D47">IF(ISERROR(INDEX($A$1:$B$900,SMALL(IF($A$1:$A$900=G$9,ROW($A$1:$A$900)),ROW(47:47)),2)),"",INDEX($A$1:$B$900,SMALL(IF($A$1:$A$900=G$9,ROW($A$1:$A$900)),ROW(47:47)),2))</f>
        <v>Melton</v>
      </c>
    </row>
    <row r="48" spans="1:11" s="4" customFormat="1" x14ac:dyDescent="0.25">
      <c r="A48" s="4" t="s">
        <v>512</v>
      </c>
      <c r="B48" s="4" t="s">
        <v>432</v>
      </c>
      <c r="D48" s="4" t="str">
        <f t="array" ref="D48">IF(ISERROR(INDEX($A$1:$B$900,SMALL(IF($A$1:$A$900=G$9,ROW($A$1:$A$900)),ROW(48:48)),2)),"",INDEX($A$1:$B$900,SMALL(IF($A$1:$A$900=G$9,ROW($A$1:$A$900)),ROW(48:48)),2))</f>
        <v>Mendip</v>
      </c>
    </row>
    <row r="49" spans="1:6" s="4" customFormat="1" x14ac:dyDescent="0.25">
      <c r="A49" s="4" t="s">
        <v>512</v>
      </c>
      <c r="B49" s="4" t="s">
        <v>414</v>
      </c>
      <c r="D49" s="4" t="str">
        <f t="array" ref="D49">IF(ISERROR(INDEX($A$1:$B$900,SMALL(IF($A$1:$A$900=G$9,ROW($A$1:$A$900)),ROW(49:49)),2)),"",INDEX($A$1:$B$900,SMALL(IF($A$1:$A$900=G$9,ROW($A$1:$A$900)),ROW(49:49)),2))</f>
        <v>Mid Devon</v>
      </c>
    </row>
    <row r="50" spans="1:6" s="4" customFormat="1" x14ac:dyDescent="0.25">
      <c r="A50" s="4" t="s">
        <v>512</v>
      </c>
      <c r="B50" s="4" t="s">
        <v>353</v>
      </c>
      <c r="D50" s="4" t="str">
        <f t="array" ref="D50">IF(ISERROR(INDEX($A$1:$B$900,SMALL(IF($A$1:$A$900=G$9,ROW($A$1:$A$900)),ROW(50:50)),2)),"",INDEX($A$1:$B$900,SMALL(IF($A$1:$A$900=G$9,ROW($A$1:$A$900)),ROW(50:50)),2))</f>
        <v>Mid Suffolk</v>
      </c>
    </row>
    <row r="51" spans="1:6" s="19" customFormat="1" x14ac:dyDescent="0.25">
      <c r="A51" s="4" t="s">
        <v>512</v>
      </c>
      <c r="B51" s="4" t="s">
        <v>410</v>
      </c>
      <c r="C51" s="4"/>
      <c r="D51" s="4" t="str">
        <f t="array" ref="D51">IF(ISERROR(INDEX($A$1:$B$900,SMALL(IF($A$1:$A$900=G$9,ROW($A$1:$A$900)),ROW(51:51)),2)),"",INDEX($A$1:$B$900,SMALL(IF($A$1:$A$900=G$9,ROW($A$1:$A$900)),ROW(51:51)),2))</f>
        <v>Mid Sussex</v>
      </c>
      <c r="E51" s="4"/>
      <c r="F51" s="4"/>
    </row>
    <row r="52" spans="1:6" s="19" customFormat="1" x14ac:dyDescent="0.25">
      <c r="A52" s="4" t="s">
        <v>512</v>
      </c>
      <c r="B52" s="4" t="s">
        <v>373</v>
      </c>
      <c r="C52" s="4"/>
      <c r="D52" s="4" t="str">
        <f t="array" ref="D52">IF(ISERROR(INDEX($A$1:$B$900,SMALL(IF($A$1:$A$900=G$9,ROW($A$1:$A$900)),ROW(52:52)),2)),"",INDEX($A$1:$B$900,SMALL(IF($A$1:$A$900=G$9,ROW($A$1:$A$900)),ROW(52:52)),2))</f>
        <v>New Forest</v>
      </c>
      <c r="E52" s="4"/>
      <c r="F52" s="4"/>
    </row>
    <row r="53" spans="1:6" s="19" customFormat="1" x14ac:dyDescent="0.25">
      <c r="A53" s="4" t="s">
        <v>512</v>
      </c>
      <c r="B53" s="4" t="s">
        <v>295</v>
      </c>
      <c r="C53" s="4"/>
      <c r="D53" s="4" t="str">
        <f t="array" ref="D53">IF(ISERROR(INDEX($A$1:$B$900,SMALL(IF($A$1:$A$900=G$9,ROW($A$1:$A$900)),ROW(53:53)),2)),"",INDEX($A$1:$B$900,SMALL(IF($A$1:$A$900=G$9,ROW($A$1:$A$900)),ROW(53:53)),2))</f>
        <v>Newark and Sherwood</v>
      </c>
      <c r="E53" s="4"/>
      <c r="F53" s="4"/>
    </row>
    <row r="54" spans="1:6" s="19" customFormat="1" x14ac:dyDescent="0.25">
      <c r="A54" s="4" t="s">
        <v>512</v>
      </c>
      <c r="B54" s="4" t="s">
        <v>415</v>
      </c>
      <c r="C54" s="4"/>
      <c r="D54" s="4" t="str">
        <f t="array" ref="D54">IF(ISERROR(INDEX($A$1:$B$900,SMALL(IF($A$1:$A$900=G$9,ROW($A$1:$A$900)),ROW(54:54)),2)),"",INDEX($A$1:$B$900,SMALL(IF($A$1:$A$900=G$9,ROW($A$1:$A$900)),ROW(54:54)),2))</f>
        <v>North Devon</v>
      </c>
      <c r="E54" s="4"/>
      <c r="F54" s="4"/>
    </row>
    <row r="55" spans="1:6" s="19" customFormat="1" x14ac:dyDescent="0.25">
      <c r="A55" s="4" t="s">
        <v>512</v>
      </c>
      <c r="B55" s="4" t="s">
        <v>422</v>
      </c>
      <c r="C55" s="4"/>
      <c r="D55" s="4" t="str">
        <f t="array" ref="D55">IF(ISERROR(INDEX($A$1:$B$900,SMALL(IF($A$1:$A$900=G$9,ROW($A$1:$A$900)),ROW(55:55)),2)),"",INDEX($A$1:$B$900,SMALL(IF($A$1:$A$900=G$9,ROW($A$1:$A$900)),ROW(55:55)),2))</f>
        <v>North Dorset</v>
      </c>
      <c r="E55" s="4"/>
      <c r="F55" s="4"/>
    </row>
    <row r="56" spans="1:6" s="19" customFormat="1" x14ac:dyDescent="0.25">
      <c r="A56" s="4" t="s">
        <v>512</v>
      </c>
      <c r="B56" s="4" t="s">
        <v>279</v>
      </c>
      <c r="C56" s="4"/>
      <c r="D56" s="4" t="str">
        <f t="array" ref="D56">IF(ISERROR(INDEX($A$1:$B$900,SMALL(IF($A$1:$A$900=G$9,ROW($A$1:$A$900)),ROW(56:56)),2)),"",INDEX($A$1:$B$900,SMALL(IF($A$1:$A$900=G$9,ROW($A$1:$A$900)),ROW(56:56)),2))</f>
        <v>North Kesteven</v>
      </c>
      <c r="E56" s="4"/>
      <c r="F56" s="4"/>
    </row>
    <row r="57" spans="1:6" s="19" customFormat="1" x14ac:dyDescent="0.25">
      <c r="A57" s="4" t="s">
        <v>512</v>
      </c>
      <c r="B57" s="4" t="s">
        <v>42</v>
      </c>
      <c r="C57" s="4"/>
      <c r="D57" s="4" t="str">
        <f t="array" ref="D57">IF(ISERROR(INDEX($A$1:$B$900,SMALL(IF($A$1:$A$900=G$9,ROW($A$1:$A$900)),ROW(57:57)),2)),"",INDEX($A$1:$B$900,SMALL(IF($A$1:$A$900=G$9,ROW($A$1:$A$900)),ROW(57:57)),2))</f>
        <v>North Lincolnshire</v>
      </c>
      <c r="E57" s="4"/>
      <c r="F57" s="4"/>
    </row>
    <row r="58" spans="1:6" s="19" customFormat="1" x14ac:dyDescent="0.25">
      <c r="A58" s="4" t="s">
        <v>512</v>
      </c>
      <c r="B58" s="4" t="s">
        <v>347</v>
      </c>
      <c r="C58" s="4"/>
      <c r="D58" s="4" t="str">
        <f t="array" ref="D58">IF(ISERROR(INDEX($A$1:$B$900,SMALL(IF($A$1:$A$900=G$9,ROW($A$1:$A$900)),ROW(58:58)),2)),"",INDEX($A$1:$B$900,SMALL(IF($A$1:$A$900=G$9,ROW($A$1:$A$900)),ROW(58:58)),2))</f>
        <v>North Norfolk</v>
      </c>
      <c r="E58" s="4"/>
      <c r="F58" s="4"/>
    </row>
    <row r="59" spans="1:6" s="19" customFormat="1" x14ac:dyDescent="0.25">
      <c r="A59" s="4" t="s">
        <v>512</v>
      </c>
      <c r="B59" s="4" t="s">
        <v>143</v>
      </c>
      <c r="C59" s="4"/>
      <c r="D59" s="4" t="str">
        <f t="array" ref="D59">IF(ISERROR(INDEX($A$1:$B$900,SMALL(IF($A$1:$A$900=G$9,ROW($A$1:$A$900)),ROW(59:59)),2)),"",INDEX($A$1:$B$900,SMALL(IF($A$1:$A$900=G$9,ROW($A$1:$A$900)),ROW(59:59)),2))</f>
        <v>North Somerset</v>
      </c>
      <c r="E59" s="4"/>
      <c r="F59" s="4"/>
    </row>
    <row r="60" spans="1:6" s="19" customFormat="1" x14ac:dyDescent="0.25">
      <c r="A60" s="4" t="s">
        <v>512</v>
      </c>
      <c r="B60" s="4" t="s">
        <v>305</v>
      </c>
      <c r="C60" s="4"/>
      <c r="D60" s="4" t="str">
        <f t="array" ref="D60">IF(ISERROR(INDEX($A$1:$B$900,SMALL(IF($A$1:$A$900=G$9,ROW($A$1:$A$900)),ROW(60:60)),2)),"",INDEX($A$1:$B$900,SMALL(IF($A$1:$A$900=G$9,ROW($A$1:$A$900)),ROW(60:60)),2))</f>
        <v>North Warwickshire</v>
      </c>
      <c r="E60" s="4"/>
      <c r="F60" s="4"/>
    </row>
    <row r="61" spans="1:6" s="19" customFormat="1" x14ac:dyDescent="0.25">
      <c r="A61" s="4" t="s">
        <v>512</v>
      </c>
      <c r="B61" s="4" t="s">
        <v>274</v>
      </c>
      <c r="C61" s="4"/>
      <c r="D61" s="4" t="str">
        <f t="array" ref="D61">IF(ISERROR(INDEX($A$1:$B$900,SMALL(IF($A$1:$A$900=G$9,ROW($A$1:$A$900)),ROW(61:61)),2)),"",INDEX($A$1:$B$900,SMALL(IF($A$1:$A$900=G$9,ROW($A$1:$A$900)),ROW(61:61)),2))</f>
        <v>North West Leicestershire</v>
      </c>
      <c r="E61" s="4"/>
      <c r="F61" s="4"/>
    </row>
    <row r="62" spans="1:6" s="19" customFormat="1" x14ac:dyDescent="0.25">
      <c r="A62" s="4" t="s">
        <v>512</v>
      </c>
      <c r="B62" s="4" t="s">
        <v>9</v>
      </c>
      <c r="C62" s="4"/>
      <c r="D62" s="4" t="str">
        <f t="array" ref="D62">IF(ISERROR(INDEX($A$1:$B$900,SMALL(IF($A$1:$A$900=G$9,ROW($A$1:$A$900)),ROW(62:62)),2)),"",INDEX($A$1:$B$900,SMALL(IF($A$1:$A$900=G$9,ROW($A$1:$A$900)),ROW(62:62)),2))</f>
        <v>Northumberland</v>
      </c>
      <c r="E62" s="4"/>
      <c r="F62" s="4"/>
    </row>
    <row r="63" spans="1:6" s="19" customFormat="1" x14ac:dyDescent="0.25">
      <c r="A63" s="4" t="s">
        <v>512</v>
      </c>
      <c r="B63" s="4" t="s">
        <v>423</v>
      </c>
      <c r="C63" s="4"/>
      <c r="D63" s="4" t="str">
        <f t="array" ref="D63">IF(ISERROR(INDEX($A$1:$B$900,SMALL(IF($A$1:$A$900=G$9,ROW($A$1:$A$900)),ROW(63:63)),2)),"",INDEX($A$1:$B$900,SMALL(IF($A$1:$A$900=G$9,ROW($A$1:$A$900)),ROW(63:63)),2))</f>
        <v>Purbeck</v>
      </c>
      <c r="E63" s="4"/>
      <c r="F63" s="4"/>
    </row>
    <row r="64" spans="1:6" s="19" customFormat="1" x14ac:dyDescent="0.25">
      <c r="A64" s="4" t="s">
        <v>512</v>
      </c>
      <c r="B64" s="4" t="s">
        <v>249</v>
      </c>
      <c r="C64" s="4"/>
      <c r="D64" s="4" t="str">
        <f t="array" ref="D64">IF(ISERROR(INDEX($A$1:$B$900,SMALL(IF($A$1:$A$900=G$9,ROW($A$1:$A$900)),ROW(64:64)),2)),"",INDEX($A$1:$B$900,SMALL(IF($A$1:$A$900=G$9,ROW($A$1:$A$900)),ROW(64:64)),2))</f>
        <v>Ribble Valley</v>
      </c>
      <c r="E64" s="4"/>
      <c r="F64" s="4"/>
    </row>
    <row r="65" spans="1:6" s="19" customFormat="1" x14ac:dyDescent="0.25">
      <c r="A65" s="4" t="s">
        <v>512</v>
      </c>
      <c r="B65" s="4" t="s">
        <v>257</v>
      </c>
      <c r="C65" s="4"/>
      <c r="D65" s="4" t="str">
        <f t="array" ref="D65">IF(ISERROR(INDEX($A$1:$B$900,SMALL(IF($A$1:$A$900=G$9,ROW($A$1:$A$900)),ROW(65:65)),2)),"",INDEX($A$1:$B$900,SMALL(IF($A$1:$A$900=G$9,ROW($A$1:$A$900)),ROW(65:65)),2))</f>
        <v>Richmondshire</v>
      </c>
      <c r="E65" s="4"/>
      <c r="F65" s="4"/>
    </row>
    <row r="66" spans="1:6" s="19" customFormat="1" x14ac:dyDescent="0.25">
      <c r="A66" s="4" t="s">
        <v>512</v>
      </c>
      <c r="B66" s="4" t="s">
        <v>364</v>
      </c>
      <c r="C66" s="4"/>
      <c r="D66" s="4" t="str">
        <f t="array" ref="D66">IF(ISERROR(INDEX($A$1:$B$900,SMALL(IF($A$1:$A$900=G$9,ROW($A$1:$A$900)),ROW(66:66)),2)),"",INDEX($A$1:$B$900,SMALL(IF($A$1:$A$900=G$9,ROW($A$1:$A$900)),ROW(66:66)),2))</f>
        <v>Rother</v>
      </c>
      <c r="E66" s="4"/>
      <c r="F66" s="4"/>
    </row>
    <row r="67" spans="1:6" s="19" customFormat="1" x14ac:dyDescent="0.25">
      <c r="A67" s="4" t="s">
        <v>512</v>
      </c>
      <c r="B67" s="4" t="s">
        <v>307</v>
      </c>
      <c r="C67" s="4"/>
      <c r="D67" s="4" t="str">
        <f t="array" ref="D67">IF(ISERROR(INDEX($A$1:$B$900,SMALL(IF($A$1:$A$900=G$9,ROW($A$1:$A$900)),ROW(67:67)),2)),"",INDEX($A$1:$B$900,SMALL(IF($A$1:$A$900=G$9,ROW($A$1:$A$900)),ROW(67:67)),2))</f>
        <v>Rugby</v>
      </c>
      <c r="E67" s="4"/>
      <c r="F67" s="4"/>
    </row>
    <row r="68" spans="1:6" s="19" customFormat="1" x14ac:dyDescent="0.25">
      <c r="A68" s="4" t="s">
        <v>512</v>
      </c>
      <c r="B68" s="4" t="s">
        <v>57</v>
      </c>
      <c r="C68" s="4"/>
      <c r="D68" s="4" t="str">
        <f t="array" ref="D68">IF(ISERROR(INDEX($A$1:$B$900,SMALL(IF($A$1:$A$900=G$9,ROW($A$1:$A$900)),ROW(68:68)),2)),"",INDEX($A$1:$B$900,SMALL(IF($A$1:$A$900=G$9,ROW($A$1:$A$900)),ROW(68:68)),2))</f>
        <v>Rutland</v>
      </c>
      <c r="E68" s="4"/>
      <c r="F68" s="4"/>
    </row>
    <row r="69" spans="1:6" s="19" customFormat="1" x14ac:dyDescent="0.25">
      <c r="A69" s="4" t="s">
        <v>512</v>
      </c>
      <c r="B69" s="4" t="s">
        <v>258</v>
      </c>
      <c r="C69" s="4"/>
      <c r="D69" s="4" t="str">
        <f t="array" ref="D69">IF(ISERROR(INDEX($A$1:$B$900,SMALL(IF($A$1:$A$900=G$9,ROW($A$1:$A$900)),ROW(69:69)),2)),"",INDEX($A$1:$B$900,SMALL(IF($A$1:$A$900=G$9,ROW($A$1:$A$900)),ROW(69:69)),2))</f>
        <v>Ryedale</v>
      </c>
      <c r="E69" s="4"/>
      <c r="F69" s="4"/>
    </row>
    <row r="70" spans="1:6" s="19" customFormat="1" x14ac:dyDescent="0.25">
      <c r="A70" s="4" t="s">
        <v>512</v>
      </c>
      <c r="B70" s="4" t="s">
        <v>259</v>
      </c>
      <c r="C70" s="4"/>
      <c r="D70" s="4" t="str">
        <f t="array" ref="D70">IF(ISERROR(INDEX($A$1:$B$900,SMALL(IF($A$1:$A$900=G$9,ROW($A$1:$A$900)),ROW(70:70)),2)),"",INDEX($A$1:$B$900,SMALL(IF($A$1:$A$900=G$9,ROW($A$1:$A$900)),ROW(70:70)),2))</f>
        <v>Scarborough</v>
      </c>
      <c r="E70" s="4"/>
      <c r="F70" s="4"/>
    </row>
    <row r="71" spans="1:6" s="19" customFormat="1" x14ac:dyDescent="0.25">
      <c r="A71" s="4" t="s">
        <v>512</v>
      </c>
      <c r="B71" s="4" t="s">
        <v>433</v>
      </c>
      <c r="C71" s="4"/>
      <c r="D71" s="4" t="str">
        <f t="array" ref="D71">IF(ISERROR(INDEX($A$1:$B$900,SMALL(IF($A$1:$A$900=G$9,ROW($A$1:$A$900)),ROW(71:71)),2)),"",INDEX($A$1:$B$900,SMALL(IF($A$1:$A$900=G$9,ROW($A$1:$A$900)),ROW(71:71)),2))</f>
        <v>Sedgemoor</v>
      </c>
      <c r="E71" s="4"/>
      <c r="F71" s="4"/>
    </row>
    <row r="72" spans="1:6" s="19" customFormat="1" x14ac:dyDescent="0.25">
      <c r="A72" s="4" t="s">
        <v>512</v>
      </c>
      <c r="B72" s="4" t="s">
        <v>383</v>
      </c>
      <c r="C72" s="4"/>
      <c r="D72" s="4" t="str">
        <f t="array" ref="D72">IF(ISERROR(INDEX($A$1:$B$900,SMALL(IF($A$1:$A$900=G$9,ROW($A$1:$A$900)),ROW(72:72)),2)),"",INDEX($A$1:$B$900,SMALL(IF($A$1:$A$900=G$9,ROW($A$1:$A$900)),ROW(72:72)),2))</f>
        <v>Sevenoaks</v>
      </c>
      <c r="E72" s="4"/>
      <c r="F72" s="4"/>
    </row>
    <row r="73" spans="1:6" s="19" customFormat="1" x14ac:dyDescent="0.25">
      <c r="A73" s="4" t="s">
        <v>512</v>
      </c>
      <c r="B73" s="4" t="s">
        <v>384</v>
      </c>
      <c r="C73" s="4"/>
      <c r="D73" s="4" t="str">
        <f t="array" ref="D73">IF(ISERROR(INDEX($A$1:$B$900,SMALL(IF($A$1:$A$900=G$9,ROW($A$1:$A$900)),ROW(73:73)),2)),"",INDEX($A$1:$B$900,SMALL(IF($A$1:$A$900=G$9,ROW($A$1:$A$900)),ROW(73:73)),2))</f>
        <v>Shepway</v>
      </c>
      <c r="E73" s="4"/>
      <c r="F73" s="4"/>
    </row>
    <row r="74" spans="1:6" s="19" customFormat="1" x14ac:dyDescent="0.25">
      <c r="A74" s="4" t="s">
        <v>512</v>
      </c>
      <c r="B74" s="4" t="s">
        <v>63</v>
      </c>
      <c r="C74" s="4"/>
      <c r="D74" s="4" t="str">
        <f t="array" ref="D74">IF(ISERROR(INDEX($A$1:$B$900,SMALL(IF($A$1:$A$900=G$9,ROW($A$1:$A$900)),ROW(74:74)),2)),"",INDEX($A$1:$B$900,SMALL(IF($A$1:$A$900=G$9,ROW($A$1:$A$900)),ROW(74:74)),2))</f>
        <v>Shropshire</v>
      </c>
      <c r="E74" s="4"/>
      <c r="F74" s="4"/>
    </row>
    <row r="75" spans="1:6" s="19" customFormat="1" x14ac:dyDescent="0.25">
      <c r="A75" s="4" t="s">
        <v>512</v>
      </c>
      <c r="B75" s="4" t="s">
        <v>320</v>
      </c>
      <c r="C75" s="4"/>
      <c r="D75" s="4" t="str">
        <f t="array" ref="D75">IF(ISERROR(INDEX($A$1:$B$900,SMALL(IF($A$1:$A$900=G$9,ROW($A$1:$A$900)),ROW(75:75)),2)),"",INDEX($A$1:$B$900,SMALL(IF($A$1:$A$900=G$9,ROW($A$1:$A$900)),ROW(75:75)),2))</f>
        <v>South Cambridgeshire</v>
      </c>
      <c r="E75" s="4"/>
      <c r="F75" s="4"/>
    </row>
    <row r="76" spans="1:6" s="19" customFormat="1" x14ac:dyDescent="0.25">
      <c r="A76" s="4" t="s">
        <v>512</v>
      </c>
      <c r="B76" s="4" t="s">
        <v>268</v>
      </c>
      <c r="C76" s="4"/>
      <c r="D76" s="4" t="str">
        <f t="array" ref="D76">IF(ISERROR(INDEX($A$1:$B$900,SMALL(IF($A$1:$A$900=G$9,ROW($A$1:$A$900)),ROW(76:76)),2)),"",INDEX($A$1:$B$900,SMALL(IF($A$1:$A$900=G$9,ROW($A$1:$A$900)),ROW(76:76)),2))</f>
        <v>South Derbyshire</v>
      </c>
      <c r="E76" s="4"/>
      <c r="F76" s="4"/>
    </row>
    <row r="77" spans="1:6" s="19" customFormat="1" x14ac:dyDescent="0.25">
      <c r="A77" s="4" t="s">
        <v>512</v>
      </c>
      <c r="B77" s="4" t="s">
        <v>416</v>
      </c>
      <c r="C77" s="4"/>
      <c r="D77" s="4" t="str">
        <f t="array" ref="D77">IF(ISERROR(INDEX($A$1:$B$900,SMALL(IF($A$1:$A$900=G$9,ROW($A$1:$A$900)),ROW(77:77)),2)),"",INDEX($A$1:$B$900,SMALL(IF($A$1:$A$900=G$9,ROW($A$1:$A$900)),ROW(77:77)),2))</f>
        <v>South Hams</v>
      </c>
      <c r="E77" s="4"/>
      <c r="F77" s="4"/>
    </row>
    <row r="78" spans="1:6" s="19" customFormat="1" x14ac:dyDescent="0.25">
      <c r="A78" s="4" t="s">
        <v>512</v>
      </c>
      <c r="B78" s="4" t="s">
        <v>280</v>
      </c>
      <c r="C78" s="4"/>
      <c r="D78" s="4" t="str">
        <f t="array" ref="D78">IF(ISERROR(INDEX($A$1:$B$900,SMALL(IF($A$1:$A$900=G$9,ROW($A$1:$A$900)),ROW(78:78)),2)),"",INDEX($A$1:$B$900,SMALL(IF($A$1:$A$900=G$9,ROW($A$1:$A$900)),ROW(78:78)),2))</f>
        <v>South Holland</v>
      </c>
      <c r="E78" s="4"/>
      <c r="F78" s="4"/>
    </row>
    <row r="79" spans="1:6" s="19" customFormat="1" x14ac:dyDescent="0.25">
      <c r="A79" s="4" t="s">
        <v>512</v>
      </c>
      <c r="B79" s="4" t="s">
        <v>281</v>
      </c>
      <c r="C79" s="4"/>
      <c r="D79" s="4" t="str">
        <f t="array" ref="D79">IF(ISERROR(INDEX($A$1:$B$900,SMALL(IF($A$1:$A$900=G$9,ROW($A$1:$A$900)),ROW(79:79)),2)),"",INDEX($A$1:$B$900,SMALL(IF($A$1:$A$900=G$9,ROW($A$1:$A$900)),ROW(79:79)),2))</f>
        <v>South Kesteven</v>
      </c>
      <c r="E79" s="4"/>
      <c r="F79" s="4"/>
    </row>
    <row r="80" spans="1:6" s="19" customFormat="1" x14ac:dyDescent="0.25">
      <c r="A80" s="4" t="s">
        <v>512</v>
      </c>
      <c r="B80" s="4" t="s">
        <v>241</v>
      </c>
      <c r="C80" s="4"/>
      <c r="D80" s="4" t="str">
        <f t="array" ref="D80">IF(ISERROR(INDEX($A$1:$B$900,SMALL(IF($A$1:$A$900=G$9,ROW($A$1:$A$900)),ROW(80:80)),2)),"",INDEX($A$1:$B$900,SMALL(IF($A$1:$A$900=G$9,ROW($A$1:$A$900)),ROW(80:80)),2))</f>
        <v>South Lakeland</v>
      </c>
      <c r="E80" s="4"/>
      <c r="F80" s="4"/>
    </row>
    <row r="81" spans="1:6" s="19" customFormat="1" x14ac:dyDescent="0.25">
      <c r="A81" s="4" t="s">
        <v>512</v>
      </c>
      <c r="B81" s="4" t="s">
        <v>349</v>
      </c>
      <c r="C81" s="4"/>
      <c r="D81" s="4" t="str">
        <f t="array" ref="D81">IF(ISERROR(INDEX($A$1:$B$900,SMALL(IF($A$1:$A$900=G$9,ROW($A$1:$A$900)),ROW(81:81)),2)),"",INDEX($A$1:$B$900,SMALL(IF($A$1:$A$900=G$9,ROW($A$1:$A$900)),ROW(81:81)),2))</f>
        <v>South Norfolk</v>
      </c>
      <c r="E81" s="4"/>
      <c r="F81" s="4"/>
    </row>
    <row r="82" spans="1:6" s="19" customFormat="1" x14ac:dyDescent="0.25">
      <c r="A82" s="4" t="s">
        <v>512</v>
      </c>
      <c r="B82" s="4" t="s">
        <v>288</v>
      </c>
      <c r="C82" s="4"/>
      <c r="D82" s="4" t="str">
        <f t="array" ref="D82">IF(ISERROR(INDEX($A$1:$B$900,SMALL(IF($A$1:$A$900=G$9,ROW($A$1:$A$900)),ROW(82:82)),2)),"",INDEX($A$1:$B$900,SMALL(IF($A$1:$A$900=G$9,ROW($A$1:$A$900)),ROW(82:82)),2))</f>
        <v>South Northamptonshire</v>
      </c>
      <c r="E82" s="4"/>
      <c r="F82" s="4"/>
    </row>
    <row r="83" spans="1:6" s="19" customFormat="1" x14ac:dyDescent="0.25">
      <c r="A83" s="4" t="s">
        <v>512</v>
      </c>
      <c r="B83" s="4" t="s">
        <v>391</v>
      </c>
      <c r="C83" s="4"/>
      <c r="D83" s="4" t="str">
        <f t="array" ref="D83">IF(ISERROR(INDEX($A$1:$B$900,SMALL(IF($A$1:$A$900=G$9,ROW($A$1:$A$900)),ROW(83:83)),2)),"",INDEX($A$1:$B$900,SMALL(IF($A$1:$A$900=G$9,ROW($A$1:$A$900)),ROW(83:83)),2))</f>
        <v>South Oxfordshire</v>
      </c>
      <c r="E83" s="4"/>
      <c r="F83" s="4"/>
    </row>
    <row r="84" spans="1:6" s="19" customFormat="1" x14ac:dyDescent="0.25">
      <c r="A84" s="4" t="s">
        <v>512</v>
      </c>
      <c r="B84" s="4" t="s">
        <v>434</v>
      </c>
      <c r="C84" s="4"/>
      <c r="D84" s="4" t="str">
        <f t="array" ref="D84">IF(ISERROR(INDEX($A$1:$B$900,SMALL(IF($A$1:$A$900=G$9,ROW($A$1:$A$900)),ROW(84:84)),2)),"",INDEX($A$1:$B$900,SMALL(IF($A$1:$A$900=G$9,ROW($A$1:$A$900)),ROW(84:84)),2))</f>
        <v>South Somerset</v>
      </c>
      <c r="E84" s="4"/>
      <c r="F84" s="4"/>
    </row>
    <row r="85" spans="1:6" s="19" customFormat="1" x14ac:dyDescent="0.25">
      <c r="A85" s="4" t="s">
        <v>512</v>
      </c>
      <c r="B85" s="4" t="s">
        <v>301</v>
      </c>
      <c r="C85" s="4"/>
      <c r="D85" s="4" t="str">
        <f t="array" ref="D85">IF(ISERROR(INDEX($A$1:$B$900,SMALL(IF($A$1:$A$900=G$9,ROW($A$1:$A$900)),ROW(85:85)),2)),"",INDEX($A$1:$B$900,SMALL(IF($A$1:$A$900=G$9,ROW($A$1:$A$900)),ROW(85:85)),2))</f>
        <v>South Staffordshire</v>
      </c>
      <c r="E85" s="4"/>
      <c r="F85" s="4"/>
    </row>
    <row r="86" spans="1:6" s="19" customFormat="1" x14ac:dyDescent="0.25">
      <c r="A86" s="4" t="s">
        <v>512</v>
      </c>
      <c r="B86" s="4" t="s">
        <v>354</v>
      </c>
      <c r="C86" s="4"/>
      <c r="D86" s="4" t="str">
        <f t="array" ref="D86">IF(ISERROR(INDEX($A$1:$B$900,SMALL(IF($A$1:$A$900=G$9,ROW($A$1:$A$900)),ROW(86:86)),2)),"",INDEX($A$1:$B$900,SMALL(IF($A$1:$A$900=G$9,ROW($A$1:$A$900)),ROW(86:86)),2))</f>
        <v>St Edmundsbury</v>
      </c>
      <c r="E86" s="4"/>
      <c r="F86" s="4"/>
    </row>
    <row r="87" spans="1:6" s="19" customFormat="1" x14ac:dyDescent="0.25">
      <c r="A87" s="4" t="s">
        <v>512</v>
      </c>
      <c r="B87" s="4" t="s">
        <v>302</v>
      </c>
      <c r="C87" s="4"/>
      <c r="D87" s="4" t="str">
        <f t="array" ref="D87">IF(ISERROR(INDEX($A$1:$B$900,SMALL(IF($A$1:$A$900=G$9,ROW($A$1:$A$900)),ROW(87:87)),2)),"",INDEX($A$1:$B$900,SMALL(IF($A$1:$A$900=G$9,ROW($A$1:$A$900)),ROW(87:87)),2))</f>
        <v>Stafford</v>
      </c>
      <c r="E87" s="4"/>
      <c r="F87" s="4"/>
    </row>
    <row r="88" spans="1:6" s="19" customFormat="1" x14ac:dyDescent="0.25">
      <c r="A88" s="4" t="s">
        <v>512</v>
      </c>
      <c r="B88" s="4" t="s">
        <v>308</v>
      </c>
      <c r="C88" s="4"/>
      <c r="D88" s="4" t="str">
        <f t="array" ref="D88">IF(ISERROR(INDEX($A$1:$B$900,SMALL(IF($A$1:$A$900=G$9,ROW($A$1:$A$900)),ROW(88:88)),2)),"",INDEX($A$1:$B$900,SMALL(IF($A$1:$A$900=G$9,ROW($A$1:$A$900)),ROW(88:88)),2))</f>
        <v>Stratford-on-Avon</v>
      </c>
      <c r="E88" s="4"/>
      <c r="F88" s="4"/>
    </row>
    <row r="89" spans="1:6" s="19" customFormat="1" x14ac:dyDescent="0.25">
      <c r="A89" s="4" t="s">
        <v>512</v>
      </c>
      <c r="B89" s="4" t="s">
        <v>430</v>
      </c>
      <c r="C89" s="4"/>
      <c r="D89" s="4" t="str">
        <f t="array" ref="D89">IF(ISERROR(INDEX($A$1:$B$900,SMALL(IF($A$1:$A$900=G$9,ROW($A$1:$A$900)),ROW(89:89)),2)),"",INDEX($A$1:$B$900,SMALL(IF($A$1:$A$900=G$9,ROW($A$1:$A$900)),ROW(89:89)),2))</f>
        <v>Stroud</v>
      </c>
      <c r="E89" s="4"/>
      <c r="F89" s="4"/>
    </row>
    <row r="90" spans="1:6" s="19" customFormat="1" x14ac:dyDescent="0.25">
      <c r="A90" s="4" t="s">
        <v>512</v>
      </c>
      <c r="B90" s="4" t="s">
        <v>355</v>
      </c>
      <c r="C90" s="4"/>
      <c r="D90" s="4" t="str">
        <f t="array" ref="D90">IF(ISERROR(INDEX($A$1:$B$900,SMALL(IF($A$1:$A$900=G$9,ROW($A$1:$A$900)),ROW(90:90)),2)),"",INDEX($A$1:$B$900,SMALL(IF($A$1:$A$900=G$9,ROW($A$1:$A$900)),ROW(90:90)),2))</f>
        <v>Suffolk Coastal</v>
      </c>
      <c r="E90" s="4"/>
      <c r="F90" s="4"/>
    </row>
    <row r="91" spans="1:6" s="19" customFormat="1" x14ac:dyDescent="0.25">
      <c r="A91" s="4" t="s">
        <v>512</v>
      </c>
      <c r="B91" s="4" t="s">
        <v>385</v>
      </c>
      <c r="C91" s="4"/>
      <c r="D91" s="4" t="str">
        <f t="array" ref="D91">IF(ISERROR(INDEX($A$1:$B$900,SMALL(IF($A$1:$A$900=G$9,ROW($A$1:$A$900)),ROW(91:91)),2)),"",INDEX($A$1:$B$900,SMALL(IF($A$1:$A$900=G$9,ROW($A$1:$A$900)),ROW(91:91)),2))</f>
        <v>Swale</v>
      </c>
      <c r="E91" s="4"/>
      <c r="F91" s="4"/>
    </row>
    <row r="92" spans="1:6" s="19" customFormat="1" x14ac:dyDescent="0.25">
      <c r="A92" s="4" t="s">
        <v>512</v>
      </c>
      <c r="B92" s="4" t="s">
        <v>435</v>
      </c>
      <c r="C92" s="4"/>
      <c r="D92" s="4" t="str">
        <f t="array" ref="D92">IF(ISERROR(INDEX($A$1:$B$900,SMALL(IF($A$1:$A$900=G$9,ROW($A$1:$A$900)),ROW(92:92)),2)),"",INDEX($A$1:$B$900,SMALL(IF($A$1:$A$900=G$9,ROW($A$1:$A$900)),ROW(92:92)),2))</f>
        <v>Taunton Deane</v>
      </c>
      <c r="E92" s="4"/>
      <c r="F92" s="4"/>
    </row>
    <row r="93" spans="1:6" s="19" customFormat="1" x14ac:dyDescent="0.25">
      <c r="A93" s="4" t="s">
        <v>512</v>
      </c>
      <c r="B93" s="4" t="s">
        <v>417</v>
      </c>
      <c r="C93" s="4"/>
      <c r="D93" s="4" t="str">
        <f t="array" ref="D93">IF(ISERROR(INDEX($A$1:$B$900,SMALL(IF($A$1:$A$900=G$9,ROW($A$1:$A$900)),ROW(93:93)),2)),"",INDEX($A$1:$B$900,SMALL(IF($A$1:$A$900=G$9,ROW($A$1:$A$900)),ROW(93:93)),2))</f>
        <v>Teignbridge</v>
      </c>
      <c r="E93" s="4"/>
      <c r="F93" s="4"/>
    </row>
    <row r="94" spans="1:6" s="19" customFormat="1" x14ac:dyDescent="0.25">
      <c r="A94" s="4" t="s">
        <v>512</v>
      </c>
      <c r="B94" s="4" t="s">
        <v>431</v>
      </c>
      <c r="C94" s="4"/>
      <c r="D94" s="4" t="str">
        <f t="array" ref="D94">IF(ISERROR(INDEX($A$1:$B$900,SMALL(IF($A$1:$A$900=G$9,ROW($A$1:$A$900)),ROW(94:94)),2)),"",INDEX($A$1:$B$900,SMALL(IF($A$1:$A$900=G$9,ROW($A$1:$A$900)),ROW(94:94)),2))</f>
        <v>Tewkesbury</v>
      </c>
      <c r="E94" s="4"/>
      <c r="F94" s="4"/>
    </row>
    <row r="95" spans="1:6" s="19" customFormat="1" x14ac:dyDescent="0.25">
      <c r="A95" s="4" t="s">
        <v>512</v>
      </c>
      <c r="B95" s="4" t="s">
        <v>418</v>
      </c>
      <c r="C95" s="4"/>
      <c r="D95" s="4" t="str">
        <f t="array" ref="D95">IF(ISERROR(INDEX($A$1:$B$900,SMALL(IF($A$1:$A$900=G$9,ROW($A$1:$A$900)),ROW(95:95)),2)),"",INDEX($A$1:$B$900,SMALL(IF($A$1:$A$900=G$9,ROW($A$1:$A$900)),ROW(95:95)),2))</f>
        <v>Torridge</v>
      </c>
      <c r="E95" s="4"/>
      <c r="F95" s="4"/>
    </row>
    <row r="96" spans="1:6" s="19" customFormat="1" x14ac:dyDescent="0.25">
      <c r="A96" s="4" t="s">
        <v>512</v>
      </c>
      <c r="B96" s="4" t="s">
        <v>388</v>
      </c>
      <c r="C96" s="4"/>
      <c r="D96" s="4" t="str">
        <f t="array" ref="D96">IF(ISERROR(INDEX($A$1:$B$900,SMALL(IF($A$1:$A$900=G$9,ROW($A$1:$A$900)),ROW(96:96)),2)),"",INDEX($A$1:$B$900,SMALL(IF($A$1:$A$900=G$9,ROW($A$1:$A$900)),ROW(96:96)),2))</f>
        <v>Tunbridge Wells</v>
      </c>
      <c r="E96" s="4"/>
      <c r="F96" s="4"/>
    </row>
    <row r="97" spans="1:6" s="19" customFormat="1" x14ac:dyDescent="0.25">
      <c r="A97" s="4" t="s">
        <v>512</v>
      </c>
      <c r="B97" s="4" t="s">
        <v>332</v>
      </c>
      <c r="C97" s="4"/>
      <c r="D97" s="4" t="str">
        <f t="array" ref="D97">IF(ISERROR(INDEX($A$1:$B$900,SMALL(IF($A$1:$A$900=G$9,ROW($A$1:$A$900)),ROW(97:97)),2)),"",INDEX($A$1:$B$900,SMALL(IF($A$1:$A$900=G$9,ROW($A$1:$A$900)),ROW(97:97)),2))</f>
        <v>Uttlesford</v>
      </c>
      <c r="E97" s="4"/>
      <c r="F97" s="4"/>
    </row>
    <row r="98" spans="1:6" s="19" customFormat="1" x14ac:dyDescent="0.25">
      <c r="A98" s="4" t="s">
        <v>512</v>
      </c>
      <c r="B98" s="4" t="s">
        <v>510</v>
      </c>
      <c r="C98" s="4"/>
      <c r="D98" s="4" t="str">
        <f t="array" ref="D98">IF(ISERROR(INDEX($A$1:$B$900,SMALL(IF($A$1:$A$900=G$9,ROW($A$1:$A$900)),ROW(98:98)),2)),"",INDEX($A$1:$B$900,SMALL(IF($A$1:$A$900=G$9,ROW($A$1:$A$900)),ROW(98:98)),2))</f>
        <v>Vale of Whitehorse</v>
      </c>
      <c r="E98" s="4"/>
      <c r="F98" s="4"/>
    </row>
    <row r="99" spans="1:6" s="19" customFormat="1" x14ac:dyDescent="0.25">
      <c r="A99" s="4" t="s">
        <v>512</v>
      </c>
      <c r="B99" s="4" t="s">
        <v>356</v>
      </c>
      <c r="C99" s="4"/>
      <c r="D99" s="4" t="str">
        <f t="array" ref="D99">IF(ISERROR(INDEX($A$1:$B$900,SMALL(IF($A$1:$A$900=G$9,ROW($A$1:$A$900)),ROW(99:99)),2)),"",INDEX($A$1:$B$900,SMALL(IF($A$1:$A$900=G$9,ROW($A$1:$A$900)),ROW(99:99)),2))</f>
        <v>Waveney</v>
      </c>
      <c r="E99" s="4"/>
      <c r="F99" s="4"/>
    </row>
    <row r="100" spans="1:6" s="19" customFormat="1" x14ac:dyDescent="0.25">
      <c r="A100" s="4" t="s">
        <v>512</v>
      </c>
      <c r="B100" s="4" t="s">
        <v>365</v>
      </c>
      <c r="C100" s="4"/>
      <c r="D100" s="4" t="str">
        <f t="array" ref="D100">IF(ISERROR(INDEX($A$1:$B$900,SMALL(IF($A$1:$A$900=G$9,ROW($A$1:$A$900)),ROW(100:100)),2)),"",INDEX($A$1:$B$900,SMALL(IF($A$1:$A$900=G$9,ROW($A$1:$A$900)),ROW(100:100)),2))</f>
        <v>Wealden</v>
      </c>
      <c r="E100" s="4"/>
      <c r="F100" s="4"/>
    </row>
    <row r="101" spans="1:6" s="19" customFormat="1" x14ac:dyDescent="0.25">
      <c r="A101" s="4" t="s">
        <v>512</v>
      </c>
      <c r="B101" s="4" t="s">
        <v>419</v>
      </c>
      <c r="C101" s="4"/>
      <c r="D101" s="4" t="str">
        <f t="array" ref="D101">IF(ISERROR(INDEX($A$1:$B$900,SMALL(IF($A$1:$A$900=G$9,ROW($A$1:$A$900)),ROW(101:101)),2)),"",INDEX($A$1:$B$900,SMALL(IF($A$1:$A$900=G$9,ROW($A$1:$A$900)),ROW(101:101)),2))</f>
        <v>West Devon</v>
      </c>
      <c r="E101" s="4"/>
      <c r="F101" s="4"/>
    </row>
    <row r="102" spans="1:6" s="19" customFormat="1" x14ac:dyDescent="0.25">
      <c r="A102" s="4" t="s">
        <v>512</v>
      </c>
      <c r="B102" s="4" t="s">
        <v>424</v>
      </c>
      <c r="C102" s="4"/>
      <c r="D102" s="4" t="str">
        <f t="array" ref="D102">IF(ISERROR(INDEX($A$1:$B$900,SMALL(IF($A$1:$A$900=G$9,ROW($A$1:$A$900)),ROW(102:102)),2)),"",INDEX($A$1:$B$900,SMALL(IF($A$1:$A$900=G$9,ROW($A$1:$A$900)),ROW(102:102)),2))</f>
        <v>West Dorset</v>
      </c>
      <c r="E102" s="4"/>
      <c r="F102" s="4"/>
    </row>
    <row r="103" spans="1:6" s="19" customFormat="1" x14ac:dyDescent="0.25">
      <c r="A103" s="4" t="s">
        <v>512</v>
      </c>
      <c r="B103" s="4" t="s">
        <v>282</v>
      </c>
      <c r="C103" s="4"/>
      <c r="D103" s="4" t="str">
        <f t="array" ref="D103">IF(ISERROR(INDEX($A$1:$B$900,SMALL(IF($A$1:$A$900=G$9,ROW($A$1:$A$900)),ROW(103:103)),2)),"",INDEX($A$1:$B$900,SMALL(IF($A$1:$A$900=G$9,ROW($A$1:$A$900)),ROW(103:103)),2))</f>
        <v>West Lindsey</v>
      </c>
      <c r="E103" s="4"/>
      <c r="F103" s="4"/>
    </row>
    <row r="104" spans="1:6" s="19" customFormat="1" x14ac:dyDescent="0.25">
      <c r="A104" s="4" t="s">
        <v>512</v>
      </c>
      <c r="B104" s="4" t="s">
        <v>393</v>
      </c>
      <c r="C104" s="4"/>
      <c r="D104" s="4" t="str">
        <f t="array" ref="D104">IF(ISERROR(INDEX($A$1:$B$900,SMALL(IF($A$1:$A$900=G$9,ROW($A$1:$A$900)),ROW(104:104)),2)),"",INDEX($A$1:$B$900,SMALL(IF($A$1:$A$900=G$9,ROW($A$1:$A$900)),ROW(104:104)),2))</f>
        <v>West Oxfordshire</v>
      </c>
      <c r="E104" s="4"/>
      <c r="F104" s="4"/>
    </row>
    <row r="105" spans="1:6" s="19" customFormat="1" x14ac:dyDescent="0.25">
      <c r="A105" s="4" t="s">
        <v>512</v>
      </c>
      <c r="B105" s="4" t="s">
        <v>436</v>
      </c>
      <c r="C105" s="4"/>
      <c r="D105" s="4" t="str">
        <f t="array" ref="D105">IF(ISERROR(INDEX($A$1:$B$900,SMALL(IF($A$1:$A$900=G$9,ROW($A$1:$A$900)),ROW(105:105)),2)),"",INDEX($A$1:$B$900,SMALL(IF($A$1:$A$900=G$9,ROW($A$1:$A$900)),ROW(105:105)),2))</f>
        <v>West Somerset</v>
      </c>
      <c r="E105" s="4"/>
      <c r="F105" s="4"/>
    </row>
    <row r="106" spans="1:6" s="19" customFormat="1" x14ac:dyDescent="0.25">
      <c r="A106" s="4" t="s">
        <v>512</v>
      </c>
      <c r="B106" s="4" t="s">
        <v>149</v>
      </c>
      <c r="C106" s="4"/>
      <c r="D106" s="4" t="str">
        <f t="array" ref="D106">IF(ISERROR(INDEX($A$1:$B$900,SMALL(IF($A$1:$A$900=G$9,ROW($A$1:$A$900)),ROW(106:106)),2)),"",INDEX($A$1:$B$900,SMALL(IF($A$1:$A$900=G$9,ROW($A$1:$A$900)),ROW(106:106)),2))</f>
        <v>Wiltshire</v>
      </c>
      <c r="E106" s="4"/>
      <c r="F106" s="4"/>
    </row>
    <row r="107" spans="1:6" s="19" customFormat="1" x14ac:dyDescent="0.25">
      <c r="A107" s="4" t="s">
        <v>512</v>
      </c>
      <c r="B107" s="4" t="s">
        <v>314</v>
      </c>
      <c r="C107" s="4"/>
      <c r="D107" s="4" t="str">
        <f t="array" ref="D107">IF(ISERROR(INDEX($A$1:$B$900,SMALL(IF($A$1:$A$900=G$9,ROW($A$1:$A$900)),ROW(107:107)),2)),"",INDEX($A$1:$B$900,SMALL(IF($A$1:$A$900=G$9,ROW($A$1:$A$900)),ROW(107:107)),2))</f>
        <v>Wychavon</v>
      </c>
      <c r="E107" s="4"/>
      <c r="F107" s="4"/>
    </row>
    <row r="108" spans="1:6" s="19" customFormat="1" x14ac:dyDescent="0.25">
      <c r="A108" s="4" t="s">
        <v>512</v>
      </c>
      <c r="B108" s="4" t="s">
        <v>315</v>
      </c>
      <c r="C108" s="4"/>
      <c r="D108" s="4" t="str">
        <f t="array" ref="D108">IF(ISERROR(INDEX($A$1:$B$900,SMALL(IF($A$1:$A$900=G$9,ROW($A$1:$A$900)),ROW(108:108)),2)),"",INDEX($A$1:$B$900,SMALL(IF($A$1:$A$900=G$9,ROW($A$1:$A$900)),ROW(108:108)),2))</f>
        <v>Wyre Forest</v>
      </c>
      <c r="E108" s="4"/>
      <c r="F108" s="4"/>
    </row>
    <row r="109" spans="1:6" s="19" customFormat="1" x14ac:dyDescent="0.25">
      <c r="A109" s="4" t="s">
        <v>513</v>
      </c>
      <c r="B109" s="4" t="s">
        <v>82</v>
      </c>
      <c r="C109" s="4"/>
      <c r="D109" s="4"/>
      <c r="E109" s="4"/>
      <c r="F109" s="4"/>
    </row>
    <row r="110" spans="1:6" s="19" customFormat="1" x14ac:dyDescent="0.25">
      <c r="A110" s="4" t="s">
        <v>513</v>
      </c>
      <c r="B110" s="4" t="s">
        <v>23</v>
      </c>
      <c r="C110" s="4"/>
      <c r="D110" s="4"/>
      <c r="E110" s="4"/>
      <c r="F110" s="4"/>
    </row>
    <row r="111" spans="1:6" s="19" customFormat="1" x14ac:dyDescent="0.25">
      <c r="A111" s="4" t="s">
        <v>513</v>
      </c>
      <c r="B111" s="4" t="s">
        <v>150</v>
      </c>
      <c r="C111" s="4"/>
      <c r="D111" s="4"/>
      <c r="E111" s="4"/>
      <c r="F111" s="4"/>
    </row>
    <row r="112" spans="1:6" s="19" customFormat="1" x14ac:dyDescent="0.25">
      <c r="A112" s="4" t="s">
        <v>513</v>
      </c>
      <c r="B112" s="4" t="s">
        <v>133</v>
      </c>
      <c r="C112" s="4"/>
      <c r="D112" s="4"/>
      <c r="E112" s="4"/>
      <c r="F112" s="4"/>
    </row>
    <row r="113" spans="1:6" s="19" customFormat="1" x14ac:dyDescent="0.25">
      <c r="A113" s="4" t="s">
        <v>513</v>
      </c>
      <c r="B113" s="4" t="s">
        <v>134</v>
      </c>
      <c r="C113" s="4"/>
      <c r="D113" s="4"/>
      <c r="E113" s="4"/>
      <c r="F113" s="4"/>
    </row>
    <row r="114" spans="1:6" s="19" customFormat="1" x14ac:dyDescent="0.25">
      <c r="A114" s="4" t="s">
        <v>513</v>
      </c>
      <c r="B114" s="4" t="s">
        <v>60</v>
      </c>
      <c r="C114" s="4"/>
      <c r="D114" s="4"/>
      <c r="E114" s="4"/>
      <c r="F114" s="4"/>
    </row>
    <row r="115" spans="1:6" s="19" customFormat="1" x14ac:dyDescent="0.25">
      <c r="A115" s="4" t="s">
        <v>513</v>
      </c>
      <c r="B115" s="4" t="s">
        <v>85</v>
      </c>
      <c r="C115" s="4"/>
      <c r="D115" s="4"/>
      <c r="E115" s="4"/>
      <c r="F115" s="4"/>
    </row>
    <row r="116" spans="1:6" s="19" customFormat="1" x14ac:dyDescent="0.25">
      <c r="A116" s="4" t="s">
        <v>513</v>
      </c>
      <c r="B116" s="4" t="s">
        <v>44</v>
      </c>
      <c r="C116" s="4"/>
      <c r="D116" s="4"/>
      <c r="E116" s="4"/>
      <c r="F116" s="4"/>
    </row>
    <row r="117" spans="1:6" s="19" customFormat="1" x14ac:dyDescent="0.25">
      <c r="A117" s="4" t="s">
        <v>513</v>
      </c>
      <c r="B117" s="4" t="s">
        <v>136</v>
      </c>
      <c r="C117" s="4"/>
      <c r="D117" s="4"/>
      <c r="E117" s="4"/>
      <c r="F117" s="4"/>
    </row>
    <row r="118" spans="1:6" s="19" customFormat="1" x14ac:dyDescent="0.25">
      <c r="A118" s="4" t="s">
        <v>513</v>
      </c>
      <c r="B118" s="4" t="s">
        <v>153</v>
      </c>
      <c r="C118" s="4"/>
      <c r="D118" s="4"/>
      <c r="E118" s="4"/>
      <c r="F118" s="4"/>
    </row>
    <row r="119" spans="1:6" s="19" customFormat="1" x14ac:dyDescent="0.25">
      <c r="A119" s="4" t="s">
        <v>513</v>
      </c>
      <c r="B119" s="4" t="s">
        <v>66</v>
      </c>
      <c r="C119" s="4"/>
      <c r="D119" s="4"/>
      <c r="E119" s="4"/>
      <c r="F119" s="4"/>
    </row>
    <row r="120" spans="1:6" s="19" customFormat="1" x14ac:dyDescent="0.25">
      <c r="A120" s="4" t="s">
        <v>513</v>
      </c>
      <c r="B120" s="4" t="s">
        <v>86</v>
      </c>
      <c r="C120" s="4"/>
      <c r="D120" s="4"/>
      <c r="E120" s="4"/>
      <c r="F120" s="4"/>
    </row>
    <row r="121" spans="1:6" x14ac:dyDescent="0.25">
      <c r="B121" s="4" t="s">
        <v>511</v>
      </c>
    </row>
    <row r="122" spans="1:6" x14ac:dyDescent="0.25">
      <c r="B122" s="4" t="s">
        <v>511</v>
      </c>
    </row>
    <row r="123" spans="1:6" x14ac:dyDescent="0.25">
      <c r="B123" s="4" t="s">
        <v>511</v>
      </c>
    </row>
    <row r="124" spans="1:6" x14ac:dyDescent="0.25">
      <c r="B124" s="4" t="s">
        <v>511</v>
      </c>
    </row>
    <row r="125" spans="1:6" x14ac:dyDescent="0.25">
      <c r="B125" s="4" t="s">
        <v>511</v>
      </c>
    </row>
    <row r="126" spans="1:6" x14ac:dyDescent="0.25">
      <c r="B126" s="4" t="s">
        <v>511</v>
      </c>
    </row>
    <row r="127" spans="1:6" x14ac:dyDescent="0.25">
      <c r="B127" s="4" t="s">
        <v>511</v>
      </c>
    </row>
    <row r="128" spans="1:6" x14ac:dyDescent="0.25">
      <c r="B128" s="4" t="s">
        <v>511</v>
      </c>
    </row>
    <row r="129" spans="2:2" x14ac:dyDescent="0.25">
      <c r="B129" s="4" t="s">
        <v>511</v>
      </c>
    </row>
    <row r="130" spans="2:2" x14ac:dyDescent="0.25">
      <c r="B130" s="4" t="s">
        <v>511</v>
      </c>
    </row>
    <row r="131" spans="2:2" x14ac:dyDescent="0.25">
      <c r="B131" s="4" t="s">
        <v>511</v>
      </c>
    </row>
    <row r="132" spans="2:2" x14ac:dyDescent="0.25">
      <c r="B132" s="4" t="s">
        <v>511</v>
      </c>
    </row>
    <row r="133" spans="2:2" x14ac:dyDescent="0.25">
      <c r="B133" s="4" t="s">
        <v>511</v>
      </c>
    </row>
    <row r="134" spans="2:2" x14ac:dyDescent="0.25">
      <c r="B134" s="4" t="s">
        <v>511</v>
      </c>
    </row>
    <row r="135" spans="2:2" x14ac:dyDescent="0.25">
      <c r="B135" s="4" t="s">
        <v>511</v>
      </c>
    </row>
    <row r="136" spans="2:2" x14ac:dyDescent="0.25">
      <c r="B136" s="4" t="s">
        <v>511</v>
      </c>
    </row>
    <row r="137" spans="2:2" x14ac:dyDescent="0.25">
      <c r="B137" s="4" t="s">
        <v>511</v>
      </c>
    </row>
    <row r="138" spans="2:2" x14ac:dyDescent="0.25">
      <c r="B138" s="4" t="s">
        <v>511</v>
      </c>
    </row>
    <row r="139" spans="2:2" x14ac:dyDescent="0.25">
      <c r="B139" s="4" t="s">
        <v>511</v>
      </c>
    </row>
    <row r="140" spans="2:2" x14ac:dyDescent="0.25">
      <c r="B140" s="4" t="s">
        <v>511</v>
      </c>
    </row>
    <row r="141" spans="2:2" x14ac:dyDescent="0.25">
      <c r="B141" s="4" t="s">
        <v>511</v>
      </c>
    </row>
    <row r="142" spans="2:2" x14ac:dyDescent="0.25">
      <c r="B142" s="4" t="s">
        <v>511</v>
      </c>
    </row>
    <row r="143" spans="2:2" x14ac:dyDescent="0.25">
      <c r="B143" s="4" t="s">
        <v>511</v>
      </c>
    </row>
    <row r="144" spans="2:2" x14ac:dyDescent="0.25">
      <c r="B144" s="4" t="s">
        <v>511</v>
      </c>
    </row>
    <row r="145" spans="2:2" x14ac:dyDescent="0.25">
      <c r="B145" s="4" t="s">
        <v>511</v>
      </c>
    </row>
    <row r="146" spans="2:2" x14ac:dyDescent="0.25">
      <c r="B146" s="4" t="s">
        <v>511</v>
      </c>
    </row>
    <row r="147" spans="2:2" x14ac:dyDescent="0.25">
      <c r="B147" s="4" t="s">
        <v>511</v>
      </c>
    </row>
    <row r="148" spans="2:2" x14ac:dyDescent="0.25">
      <c r="B148" s="4" t="s">
        <v>511</v>
      </c>
    </row>
    <row r="149" spans="2:2" x14ac:dyDescent="0.25">
      <c r="B149" s="4" t="s">
        <v>511</v>
      </c>
    </row>
    <row r="150" spans="2:2" x14ac:dyDescent="0.25">
      <c r="B150" s="4" t="s">
        <v>511</v>
      </c>
    </row>
    <row r="151" spans="2:2" x14ac:dyDescent="0.25">
      <c r="B151" s="4" t="s">
        <v>511</v>
      </c>
    </row>
    <row r="152" spans="2:2" x14ac:dyDescent="0.25">
      <c r="B152" s="4" t="s">
        <v>511</v>
      </c>
    </row>
    <row r="153" spans="2:2" x14ac:dyDescent="0.25">
      <c r="B153" s="4" t="s">
        <v>511</v>
      </c>
    </row>
    <row r="154" spans="2:2" x14ac:dyDescent="0.25">
      <c r="B154" s="4" t="s">
        <v>511</v>
      </c>
    </row>
    <row r="155" spans="2:2" x14ac:dyDescent="0.25">
      <c r="B155" s="4" t="s">
        <v>511</v>
      </c>
    </row>
    <row r="156" spans="2:2" x14ac:dyDescent="0.25">
      <c r="B156" s="4" t="s">
        <v>511</v>
      </c>
    </row>
    <row r="157" spans="2:2" x14ac:dyDescent="0.25">
      <c r="B157" s="4" t="s">
        <v>511</v>
      </c>
    </row>
    <row r="158" spans="2:2" x14ac:dyDescent="0.25">
      <c r="B158" s="4" t="s">
        <v>511</v>
      </c>
    </row>
    <row r="159" spans="2:2" x14ac:dyDescent="0.25">
      <c r="B159" s="4" t="s">
        <v>511</v>
      </c>
    </row>
    <row r="160" spans="2:2" x14ac:dyDescent="0.25">
      <c r="B160" s="4" t="s">
        <v>511</v>
      </c>
    </row>
    <row r="161" spans="2:2" x14ac:dyDescent="0.25">
      <c r="B161" s="4" t="s">
        <v>511</v>
      </c>
    </row>
    <row r="162" spans="2:2" x14ac:dyDescent="0.25">
      <c r="B162" s="4" t="s">
        <v>511</v>
      </c>
    </row>
    <row r="163" spans="2:2" x14ac:dyDescent="0.25">
      <c r="B163" s="4" t="s">
        <v>511</v>
      </c>
    </row>
    <row r="164" spans="2:2" x14ac:dyDescent="0.25">
      <c r="B164" s="4" t="s">
        <v>511</v>
      </c>
    </row>
    <row r="165" spans="2:2" x14ac:dyDescent="0.25">
      <c r="B165" s="4" t="s">
        <v>511</v>
      </c>
    </row>
    <row r="166" spans="2:2" x14ac:dyDescent="0.25">
      <c r="B166" s="4" t="s">
        <v>511</v>
      </c>
    </row>
    <row r="167" spans="2:2" x14ac:dyDescent="0.25">
      <c r="B167" s="4" t="s">
        <v>511</v>
      </c>
    </row>
    <row r="168" spans="2:2" x14ac:dyDescent="0.25">
      <c r="B168" s="4" t="s">
        <v>511</v>
      </c>
    </row>
    <row r="169" spans="2:2" x14ac:dyDescent="0.25">
      <c r="B169" s="4" t="s">
        <v>511</v>
      </c>
    </row>
    <row r="170" spans="2:2" x14ac:dyDescent="0.25">
      <c r="B170" s="4" t="s">
        <v>511</v>
      </c>
    </row>
    <row r="171" spans="2:2" x14ac:dyDescent="0.25">
      <c r="B171" s="4" t="s">
        <v>511</v>
      </c>
    </row>
    <row r="172" spans="2:2" x14ac:dyDescent="0.25">
      <c r="B172" s="4" t="s">
        <v>511</v>
      </c>
    </row>
    <row r="173" spans="2:2" x14ac:dyDescent="0.25">
      <c r="B173" s="4" t="s">
        <v>511</v>
      </c>
    </row>
    <row r="174" spans="2:2" x14ac:dyDescent="0.25">
      <c r="B174" s="4" t="s">
        <v>511</v>
      </c>
    </row>
    <row r="175" spans="2:2" x14ac:dyDescent="0.25">
      <c r="B175" s="4" t="s">
        <v>511</v>
      </c>
    </row>
    <row r="176" spans="2:2" x14ac:dyDescent="0.25">
      <c r="B176" s="4" t="s">
        <v>511</v>
      </c>
    </row>
    <row r="177" spans="2:2" x14ac:dyDescent="0.25">
      <c r="B177" s="4" t="s">
        <v>511</v>
      </c>
    </row>
    <row r="178" spans="2:2" x14ac:dyDescent="0.25">
      <c r="B178" s="4" t="s">
        <v>511</v>
      </c>
    </row>
    <row r="179" spans="2:2" x14ac:dyDescent="0.25">
      <c r="B179" s="4" t="s">
        <v>511</v>
      </c>
    </row>
    <row r="180" spans="2:2" x14ac:dyDescent="0.25">
      <c r="B180" s="4" t="s">
        <v>511</v>
      </c>
    </row>
    <row r="181" spans="2:2" x14ac:dyDescent="0.25">
      <c r="B181" s="4" t="s">
        <v>511</v>
      </c>
    </row>
    <row r="182" spans="2:2" x14ac:dyDescent="0.25">
      <c r="B182" s="4" t="s">
        <v>511</v>
      </c>
    </row>
    <row r="183" spans="2:2" x14ac:dyDescent="0.25">
      <c r="B183" s="4" t="s">
        <v>511</v>
      </c>
    </row>
  </sheetData>
  <sheetProtection password="CE46" sheet="1" objects="1" scenarios="1"/>
  <protectedRanges>
    <protectedRange sqref="K10" name="Range4"/>
    <protectedRange sqref="I10" name="Range3"/>
    <protectedRange sqref="G10" name="Range2"/>
    <protectedRange sqref="G9" name="Range1"/>
  </protectedRanges>
  <mergeCells count="2">
    <mergeCell ref="J9:J11"/>
    <mergeCell ref="M9:M11"/>
  </mergeCells>
  <dataValidations count="4">
    <dataValidation type="list" allowBlank="1" showInputMessage="1" showErrorMessage="1" sqref="G9">
      <formula1>$C$1:$C$2</formula1>
    </dataValidation>
    <dataValidation type="list" allowBlank="1" showInputMessage="1" showErrorMessage="1" sqref="G10">
      <formula1>$D$1:$D$108</formula1>
    </dataValidation>
    <dataValidation type="list" allowBlank="1" showInputMessage="1" showErrorMessage="1" sqref="I10">
      <formula1>$F$17:$F$29</formula1>
    </dataValidation>
    <dataValidation type="list" allowBlank="1" showInputMessage="1" showErrorMessage="1" sqref="K10">
      <formula1>$B$1:$B$108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Ricky</cp:lastModifiedBy>
  <dcterms:created xsi:type="dcterms:W3CDTF">2014-03-10T11:59:49Z</dcterms:created>
  <dcterms:modified xsi:type="dcterms:W3CDTF">2014-03-13T16:00:25Z</dcterms:modified>
</cp:coreProperties>
</file>